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2-2021 R P PERFURAÇÃO E DESMONTE DE ROCHA\TCE\"/>
    </mc:Choice>
  </mc:AlternateContent>
  <xr:revisionPtr revIDLastSave="0" documentId="13_ncr:1_{ED4E6D74-5AFE-42EC-B449-508E1CA87C80}" xr6:coauthVersionLast="46" xr6:coauthVersionMax="46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14" i="3" l="1"/>
  <c r="B14" i="3" s="1"/>
  <c r="O14" i="3"/>
  <c r="Q14" i="3"/>
  <c r="K17" i="3"/>
  <c r="B17" i="3" s="1"/>
  <c r="K15" i="3" l="1"/>
  <c r="B15" i="3" s="1"/>
  <c r="K16" i="3"/>
  <c r="B16" i="3" s="1"/>
  <c r="K18" i="3"/>
  <c r="B18" i="3" s="1"/>
  <c r="K19" i="3"/>
  <c r="B19" i="3" s="1"/>
  <c r="K20" i="3"/>
  <c r="B20" i="3" s="1"/>
  <c r="K21" i="3"/>
  <c r="B21" i="3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<sst xmlns="http://schemas.openxmlformats.org/spreadsheetml/2006/main" count="15080" uniqueCount="3976">
  <si>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</si>
  <si>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</si>
  <si>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</si>
  <si>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</si>
  <si>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</si>
  <si>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</si>
  <si>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</si>
  <si>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</si>
  <si>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</si>
  <si>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</si>
  <si>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</si>
  <si>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</si>
  <si>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</si>
  <si>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</si>
  <si>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</si>
  <si>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</si>
  <si>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</si>
  <si>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</si>
  <si>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</si>
  <si>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</si>
  <si>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</si>
  <si>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</si>
  <si>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</si>
  <si>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</si>
  <si>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</si>
  <si>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</si>
  <si>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</si>
  <si>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</si>
  <si>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</si>
  <si>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</si>
  <si>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</si>
  <si>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</si>
  <si>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</si>
  <si>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</si>
  <si>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</si>
  <si>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</si>
  <si>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</si>
  <si>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</si>
  <si>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</si>
  <si>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</si>
  <si>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</si>
  <si>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</si>
  <si>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</si>
  <si>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</si>
  <si>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</si>
  <si>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</si>
  <si>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</si>
  <si>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</si>
  <si>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</si>
  <si>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</si>
  <si>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</si>
  <si>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</si>
  <si>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</si>
  <si>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</si>
  <si>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</si>
  <si>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</si>
  <si>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</si>
  <si>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</si>
  <si>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</si>
  <si>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</si>
  <si>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</si>
  <si>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</si>
  <si>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</si>
  <si>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</si>
  <si>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</si>
  <si>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</si>
  <si>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</si>
  <si>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</si>
  <si>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</si>
  <si>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</si>
  <si>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</si>
  <si>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</si>
  <si>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</si>
  <si>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</si>
  <si>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</si>
  <si>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</si>
  <si>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</si>
  <si>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</si>
  <si>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</si>
  <si>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</si>
  <si>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</si>
  <si>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</si>
  <si>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</si>
  <si>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</si>
  <si>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</si>
  <si>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</si>
  <si>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</si>
  <si>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</si>
  <si>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</si>
  <si>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</si>
  <si>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</si>
  <si>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</si>
  <si>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</si>
  <si>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</si>
  <si>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</si>
  <si>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</si>
  <si>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</si>
  <si>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</si>
  <si>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</si>
  <si>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</si>
  <si>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</si>
  <si>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</si>
  <si>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</si>
  <si>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</si>
  <si>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</si>
  <si>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</si>
  <si>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</si>
  <si>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</si>
  <si>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</si>
  <si>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</si>
  <si>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</si>
  <si>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</si>
  <si>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</si>
  <si>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</si>
  <si>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</si>
  <si>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</si>
  <si>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</si>
  <si>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</si>
  <si>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</si>
  <si>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</si>
  <si>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</si>
  <si>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</si>
  <si>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</si>
  <si>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</si>
  <si>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</si>
  <si>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</si>
  <si>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</si>
  <si>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</si>
  <si>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</si>
  <si>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</si>
  <si>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</si>
  <si>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</si>
  <si>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</si>
  <si>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</si>
  <si>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</si>
  <si>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</si>
  <si>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</si>
  <si>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</si>
  <si>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</si>
  <si>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</si>
  <si>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</si>
  <si>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</si>
  <si>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</si>
  <si>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</si>
  <si>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</si>
  <si>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</si>
  <si>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</si>
  <si>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</si>
  <si>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</si>
  <si>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</si>
  <si>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</si>
  <si>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</si>
  <si>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</si>
  <si>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</si>
  <si>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</si>
  <si>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</si>
  <si>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</si>
  <si>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</si>
  <si>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</si>
  <si>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</si>
  <si>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</si>
  <si>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</si>
  <si>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</si>
  <si>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</si>
  <si>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</si>
  <si>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</si>
  <si>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</si>
  <si>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</si>
  <si>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</si>
  <si>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</si>
  <si>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</si>
  <si>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</si>
  <si>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</si>
  <si>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</si>
  <si>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</si>
  <si>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</si>
  <si>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</si>
  <si>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</si>
  <si>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</si>
  <si>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</si>
  <si>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</si>
  <si>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</si>
  <si>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</si>
  <si>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</si>
  <si>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</si>
  <si>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</si>
  <si>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</si>
  <si>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</si>
  <si>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</si>
  <si>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</si>
  <si>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</si>
  <si>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</si>
  <si>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</si>
  <si>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</si>
  <si>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</si>
  <si>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</si>
  <si>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</si>
  <si>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</si>
  <si>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</si>
  <si>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</si>
  <si>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</si>
  <si>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</si>
  <si>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</si>
  <si>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</si>
  <si>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</si>
  <si>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</si>
  <si>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</si>
  <si>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</si>
  <si>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</si>
  <si>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</si>
  <si>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</si>
  <si>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</si>
  <si>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</si>
  <si>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</si>
  <si>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</si>
  <si>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</si>
  <si>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</si>
  <si>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</si>
  <si>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</si>
  <si>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</si>
  <si>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</si>
  <si>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</si>
  <si>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</si>
  <si>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</si>
  <si>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</si>
  <si>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</si>
  <si>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</si>
  <si>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</si>
  <si>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</si>
  <si>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</si>
  <si>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</si>
  <si>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</si>
  <si>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</si>
  <si>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</si>
  <si>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</si>
  <si>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</si>
  <si>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</si>
  <si>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</si>
  <si>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</si>
  <si>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</si>
  <si>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</si>
  <si>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</si>
  <si>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</si>
  <si>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</si>
  <si>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</si>
  <si>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</si>
  <si>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</si>
  <si>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</si>
  <si>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</si>
  <si>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</si>
  <si>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</si>
  <si>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</si>
  <si>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</si>
  <si>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</si>
  <si>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</si>
  <si>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</si>
  <si>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</si>
  <si>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</si>
  <si>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</si>
  <si>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</si>
  <si>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</si>
  <si>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</si>
  <si>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</si>
  <si>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</si>
  <si>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</si>
  <si>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</si>
  <si>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</si>
  <si>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</si>
  <si>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</si>
  <si>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</si>
  <si>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</si>
  <si>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</si>
  <si>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</si>
  <si>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</si>
  <si>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</si>
  <si>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</si>
  <si>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</si>
  <si>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</si>
  <si>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</si>
  <si>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</si>
  <si>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</si>
  <si>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</si>
  <si>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</si>
  <si>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</si>
  <si>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</si>
  <si>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</si>
  <si>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</si>
  <si>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</si>
  <si>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</si>
  <si>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</si>
  <si>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</si>
  <si>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</si>
  <si>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</si>
  <si>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</si>
  <si>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</si>
  <si>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</si>
  <si>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</si>
  <si>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</si>
  <si>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</si>
  <si>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</si>
  <si>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</si>
  <si>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</si>
  <si>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</si>
  <si>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</si>
  <si>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</si>
  <si>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</si>
  <si>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</si>
  <si>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</si>
  <si>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</si>
  <si>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</si>
  <si>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</si>
  <si>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</si>
  <si>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</si>
  <si>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</si>
  <si>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</si>
  <si>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</si>
  <si>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</si>
  <si>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</si>
  <si>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</si>
  <si>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</si>
  <si>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</si>
  <si>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</si>
  <si>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</si>
  <si>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</si>
  <si>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</si>
  <si>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</si>
  <si>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</si>
  <si>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</si>
  <si>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</si>
  <si>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</si>
  <si>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</si>
  <si>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</si>
  <si>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</si>
  <si>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</si>
  <si>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</si>
  <si>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</si>
  <si>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</si>
  <si>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</si>
  <si>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</si>
  <si>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</si>
  <si>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</si>
  <si>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</si>
  <si>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</si>
  <si>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</si>
  <si>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</si>
  <si>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</si>
  <si>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</si>
  <si>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</si>
  <si>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</si>
  <si>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</si>
  <si>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</si>
  <si>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</si>
  <si>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</si>
  <si>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</si>
  <si>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</si>
  <si>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</si>
  <si>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</si>
  <si>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</si>
  <si>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</si>
  <si>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</si>
  <si>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</si>
  <si>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</si>
  <si>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</si>
  <si>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</si>
  <si>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</si>
  <si>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</si>
  <si>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</si>
  <si>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</si>
  <si>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</si>
  <si>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</si>
  <si>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</si>
  <si>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</si>
  <si>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</si>
  <si>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</si>
  <si>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</si>
  <si>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</si>
  <si>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</si>
  <si>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</si>
  <si>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</si>
  <si>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</si>
  <si>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</si>
  <si>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</si>
  <si>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</si>
  <si>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</si>
  <si>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</si>
  <si>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</si>
  <si>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</si>
  <si>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</si>
  <si>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</si>
  <si>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</si>
  <si>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</si>
  <si>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</si>
  <si>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</si>
  <si>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</si>
  <si>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</si>
  <si>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</si>
  <si>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</si>
  <si>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</si>
  <si>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</si>
  <si>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</si>
  <si>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</si>
  <si>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</si>
  <si>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</si>
  <si>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</si>
  <si>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</si>
  <si>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</si>
  <si>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</si>
  <si>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</si>
  <si>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</si>
  <si>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</si>
  <si>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</si>
  <si>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</si>
  <si>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</si>
  <si>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</si>
  <si>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</si>
  <si>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</si>
  <si>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</si>
  <si>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</si>
  <si>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</si>
  <si>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</si>
  <si>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</si>
  <si>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</si>
  <si>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</si>
  <si>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</si>
  <si>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</si>
  <si>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</si>
  <si>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</si>
  <si>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</si>
  <si>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</si>
  <si>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</si>
  <si>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</si>
  <si>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</si>
  <si>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</si>
  <si>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</si>
  <si>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</si>
  <si>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</si>
  <si>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</si>
  <si>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</si>
  <si>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</si>
  <si>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</si>
  <si>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</si>
  <si>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</si>
  <si>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</si>
  <si>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</si>
  <si>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</si>
  <si>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</si>
  <si>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</si>
  <si>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</si>
  <si>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</si>
  <si>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</si>
  <si>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</si>
  <si>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</si>
  <si>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</si>
  <si>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</si>
  <si>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</si>
  <si>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</si>
  <si>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</si>
  <si>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</si>
  <si>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</si>
  <si>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</si>
  <si>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</si>
  <si>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</si>
  <si>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</si>
  <si>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</si>
  <si>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</si>
  <si>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</si>
  <si>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</si>
  <si>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</si>
  <si>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</si>
  <si>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</si>
  <si>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</si>
  <si>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</si>
  <si>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</si>
  <si>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</si>
  <si>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</si>
  <si>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</si>
  <si>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</si>
  <si>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</si>
  <si>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</si>
  <si>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</si>
  <si>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</si>
  <si>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</si>
  <si>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</si>
  <si>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</si>
  <si>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</si>
  <si>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</si>
  <si>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</si>
  <si>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</si>
  <si>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</si>
  <si>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</si>
  <si>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</si>
  <si>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</si>
  <si>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</si>
  <si>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</si>
  <si>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</si>
  <si>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</si>
  <si>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</si>
  <si>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</si>
  <si>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</si>
  <si>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</si>
  <si>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</si>
  <si>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</si>
  <si>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</si>
  <si>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</si>
  <si>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</si>
  <si>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</si>
  <si>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</si>
  <si>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</si>
  <si>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</si>
  <si>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</si>
  <si>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</si>
  <si>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</si>
  <si>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</si>
  <si>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</si>
  <si>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</si>
  <si>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</si>
  <si>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</si>
  <si>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</si>
  <si>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</si>
  <si>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</si>
  <si>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</si>
  <si>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</si>
  <si>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</si>
  <si>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</si>
  <si>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</si>
  <si>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</si>
  <si>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</si>
  <si>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</si>
  <si>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</si>
  <si>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</si>
  <si>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</si>
  <si>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</si>
  <si>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</si>
  <si>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</si>
  <si>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</si>
  <si>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</si>
  <si>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</si>
  <si>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</si>
  <si>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</si>
  <si>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</si>
  <si>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</si>
  <si>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</si>
  <si>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</si>
  <si>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</si>
  <si>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</si>
  <si>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</si>
  <si>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</si>
  <si>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</si>
  <si>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</si>
  <si>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</si>
  <si>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</si>
  <si>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</si>
  <si>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</si>
  <si>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</si>
  <si>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</si>
  <si>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</si>
  <si>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</si>
  <si>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</si>
  <si>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</si>
  <si>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</si>
  <si>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</si>
  <si>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</si>
  <si>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</si>
  <si>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</si>
  <si>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</si>
  <si>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</si>
  <si>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</si>
  <si>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</si>
  <si>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</si>
  <si>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</si>
  <si>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</si>
  <si>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</si>
  <si>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</si>
  <si>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</si>
  <si>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</si>
  <si>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</si>
  <si>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</si>
  <si>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</si>
  <si>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</si>
  <si>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</si>
  <si>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</si>
  <si>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</si>
  <si>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</si>
  <si>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</si>
  <si>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</si>
  <si>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</si>
  <si>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</si>
  <si>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</si>
  <si>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</si>
  <si>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</si>
  <si>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</si>
  <si>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</si>
  <si>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</si>
  <si>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</si>
  <si>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</si>
  <si>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</si>
  <si>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</si>
  <si>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</si>
  <si>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</si>
  <si>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</si>
  <si>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</si>
  <si>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</si>
  <si>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</si>
  <si>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</si>
  <si>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</si>
  <si>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</si>
  <si>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</si>
  <si>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</si>
  <si>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</si>
  <si>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</si>
  <si>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</si>
  <si>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</si>
  <si>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</si>
  <si>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</si>
  <si>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</si>
  <si>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</si>
  <si>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</si>
  <si>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</si>
  <si>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</si>
  <si>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</si>
  <si>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</si>
  <si>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</si>
  <si>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</si>
  <si>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</si>
  <si>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</si>
  <si>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</si>
  <si>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</si>
  <si>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</si>
  <si>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</si>
  <si>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</si>
  <si>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</si>
  <si>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</si>
  <si>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</si>
  <si>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</si>
  <si>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</si>
  <si>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</si>
  <si>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</si>
  <si>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</si>
  <si>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</si>
  <si>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</si>
  <si>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</si>
  <si>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</si>
  <si>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</si>
  <si>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</si>
  <si>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</si>
  <si>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</si>
  <si>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</si>
  <si>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</si>
  <si>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</si>
  <si>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</si>
  <si>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</si>
  <si>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</si>
  <si>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</si>
  <si>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</si>
  <si>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</si>
  <si>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</si>
  <si>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</si>
  <si>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</si>
  <si>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</si>
  <si>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</si>
  <si>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</si>
  <si>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</si>
  <si>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</si>
  <si>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</si>
  <si>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</si>
  <si>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</si>
  <si>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</si>
  <si>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</si>
  <si>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</si>
  <si>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</si>
  <si>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</si>
  <si>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</si>
  <si>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</si>
  <si>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</si>
  <si>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</si>
  <si>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</si>
  <si>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</si>
  <si>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</si>
  <si>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</si>
  <si>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</si>
  <si>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</si>
  <si>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</si>
  <si>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</si>
  <si>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</si>
  <si>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</si>
  <si>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</si>
  <si>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</si>
  <si>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</si>
  <si>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</si>
  <si>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</si>
  <si>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</si>
  <si>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</si>
  <si>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</si>
  <si>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</si>
  <si>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</si>
  <si>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</si>
  <si>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</si>
  <si>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</si>
  <si>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</si>
  <si>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</si>
  <si>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</si>
  <si>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</si>
  <si>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</si>
  <si>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</si>
  <si>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</si>
  <si>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</si>
  <si>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</si>
  <si>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</si>
  <si>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</si>
  <si>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</si>
  <si>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</si>
  <si>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</si>
  <si>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</si>
  <si>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</si>
  <si>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</si>
  <si>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</si>
  <si>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</si>
  <si>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</si>
  <si>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</si>
  <si>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</si>
  <si>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</si>
  <si>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</si>
  <si>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</si>
  <si>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</si>
  <si>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</si>
  <si>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</si>
  <si>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</si>
  <si>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</si>
  <si>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</si>
  <si>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</si>
  <si>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</si>
  <si>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</si>
  <si>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</si>
  <si>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</si>
  <si>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</si>
  <si>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</si>
  <si>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</si>
  <si>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</si>
  <si>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</si>
  <si>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</si>
  <si>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</si>
  <si>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</si>
  <si>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</si>
  <si>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</si>
  <si>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</si>
  <si>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</si>
  <si>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</si>
  <si>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</si>
  <si>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</si>
  <si>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</si>
  <si>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</si>
  <si>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</si>
  <si>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</si>
  <si>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</si>
  <si>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</si>
  <si>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</si>
  <si>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</si>
  <si>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</si>
  <si>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</si>
  <si>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</si>
  <si>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</si>
  <si>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</si>
  <si>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</si>
  <si>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</si>
  <si>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</si>
  <si>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</si>
  <si>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</si>
  <si>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</si>
  <si>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</si>
  <si>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</si>
  <si>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</si>
  <si>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</si>
  <si>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</si>
  <si>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</si>
  <si>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</si>
  <si>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</si>
  <si>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</si>
  <si>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</si>
  <si>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</si>
  <si>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</si>
  <si>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</si>
  <si>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</si>
  <si>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</si>
  <si>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</si>
  <si>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</si>
  <si>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</si>
  <si>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</si>
  <si>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</si>
  <si>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</si>
  <si>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</si>
  <si>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</si>
  <si>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</si>
  <si>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</si>
  <si>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</si>
  <si>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</si>
  <si>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</si>
  <si>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</si>
  <si>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</si>
  <si>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</si>
  <si>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</si>
  <si>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</si>
  <si>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</si>
  <si>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</si>
  <si>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</si>
  <si>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</si>
  <si>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</si>
  <si>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</si>
  <si>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</si>
  <si>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</si>
  <si>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</si>
  <si>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</si>
  <si>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</si>
  <si>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</si>
  <si>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</si>
  <si>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</si>
  <si>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</si>
  <si>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</si>
  <si>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</si>
  <si>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</si>
  <si>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</si>
  <si>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</si>
  <si>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</si>
  <si>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</si>
  <si>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</si>
  <si>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</si>
  <si>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</si>
  <si>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</si>
  <si>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</si>
  <si>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</si>
  <si>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</si>
  <si>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</si>
  <si>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</si>
  <si>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</si>
  <si>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</si>
  <si>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</si>
  <si>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</si>
  <si>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</si>
  <si>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</si>
  <si>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</si>
  <si>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</si>
  <si>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</si>
  <si>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</si>
  <si>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</si>
  <si>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</si>
  <si>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</si>
  <si>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</si>
  <si>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</si>
  <si>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</si>
  <si>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</si>
  <si>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</si>
  <si>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</si>
  <si>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</si>
  <si>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</si>
  <si>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</si>
  <si>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</si>
  <si>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</si>
  <si>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</si>
  <si>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</si>
  <si>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</si>
  <si>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</si>
  <si>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</si>
  <si>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</si>
  <si>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</si>
  <si>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</si>
  <si>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</si>
  <si>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</si>
  <si>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</si>
  <si>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</si>
  <si>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</si>
  <si>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</si>
  <si>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</si>
  <si>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</si>
  <si>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</si>
  <si>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</si>
  <si>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</si>
  <si>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</si>
  <si>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</si>
  <si>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</si>
  <si>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</si>
  <si>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</si>
  <si>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</si>
  <si>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</si>
  <si>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</si>
  <si>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</si>
  <si>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</si>
  <si>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</si>
  <si>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</si>
  <si>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</si>
  <si>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</si>
  <si>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</si>
  <si>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</si>
  <si>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</si>
  <si>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</si>
  <si>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</si>
  <si>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</si>
  <si>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</si>
  <si>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</si>
  <si>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</si>
  <si>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</si>
  <si>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</si>
  <si>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</si>
  <si>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</si>
  <si>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</si>
  <si>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</si>
  <si>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</si>
  <si>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</si>
  <si>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</si>
  <si>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</si>
  <si>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</si>
  <si>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</si>
  <si>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</si>
  <si>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</si>
  <si>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</si>
  <si>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</si>
  <si>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</si>
  <si>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</si>
  <si>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</si>
  <si>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</si>
  <si>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</si>
  <si>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</si>
  <si>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</si>
  <si>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</si>
  <si>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</si>
  <si>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</si>
  <si>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</si>
  <si>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</si>
  <si>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</si>
  <si>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</si>
  <si>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</si>
  <si>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</si>
  <si>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</si>
  <si>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</si>
  <si>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</si>
  <si>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</si>
  <si>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</si>
  <si>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</si>
  <si>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</si>
  <si>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</si>
  <si>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</si>
  <si>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</si>
  <si>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</si>
  <si>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</si>
  <si>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</si>
  <si>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</si>
  <si>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</si>
  <si>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</si>
  <si>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</si>
  <si>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</si>
  <si>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</si>
  <si>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</si>
  <si>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</si>
  <si>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</si>
  <si>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</si>
  <si>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</si>
  <si>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</si>
  <si>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</si>
  <si>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</si>
  <si>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</si>
  <si>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</si>
  <si>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</si>
  <si>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</si>
  <si>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</si>
  <si>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</si>
  <si>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</si>
  <si>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</si>
  <si>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</si>
  <si>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</si>
  <si>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</si>
  <si>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</si>
  <si>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</si>
  <si>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</si>
  <si>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</si>
  <si>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</si>
  <si>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</si>
  <si>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</si>
  <si>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</si>
  <si>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</si>
  <si>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</si>
  <si>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</si>
  <si>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</si>
  <si>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</si>
  <si>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</si>
  <si>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</si>
  <si>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</si>
  <si>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</si>
  <si>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</si>
  <si>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</si>
  <si>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</si>
  <si>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</si>
  <si>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</si>
  <si>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</si>
  <si>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</si>
  <si>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</si>
  <si>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</si>
  <si>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</si>
  <si>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</si>
  <si>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</si>
  <si>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</si>
  <si>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</si>
  <si>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</si>
  <si>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</si>
  <si>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</si>
  <si>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</si>
  <si>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</si>
  <si>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</si>
  <si>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</si>
  <si>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</si>
  <si>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</si>
  <si>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</si>
  <si>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</si>
  <si>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</si>
  <si>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</si>
  <si>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</si>
  <si>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</si>
  <si>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</si>
  <si>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</si>
  <si>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</si>
  <si>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</si>
  <si>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</si>
  <si>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</si>
  <si>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</si>
  <si>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</si>
  <si>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</si>
  <si>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</si>
  <si>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</si>
  <si>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</si>
  <si>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</si>
  <si>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</si>
  <si>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</si>
  <si>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</si>
  <si>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</si>
  <si>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</si>
  <si>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</si>
  <si>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</si>
  <si>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</si>
  <si>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</si>
  <si>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</si>
  <si>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</si>
  <si>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</si>
  <si>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</si>
  <si>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</si>
  <si>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</si>
  <si>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</si>
  <si>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</si>
  <si>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</si>
  <si>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</si>
  <si>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</si>
  <si>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</si>
  <si>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</si>
  <si>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</si>
  <si>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</si>
  <si>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</si>
  <si>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</si>
  <si>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</si>
  <si>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</si>
  <si>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</si>
  <si>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</si>
  <si>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</si>
  <si>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</si>
  <si>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</si>
  <si>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</si>
  <si>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</si>
  <si>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</si>
  <si>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</si>
  <si>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</si>
  <si>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</si>
  <si>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</si>
  <si>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</si>
  <si>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</si>
  <si>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</si>
  <si>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</si>
  <si>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</si>
  <si>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</si>
  <si>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</si>
  <si>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</si>
  <si>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</si>
  <si>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</si>
  <si>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</si>
  <si>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</si>
  <si>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</si>
  <si>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</si>
  <si>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</si>
  <si>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</si>
  <si>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</si>
  <si>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</si>
  <si>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</si>
  <si>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</si>
  <si>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</si>
  <si>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</si>
  <si>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</si>
  <si>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</si>
  <si>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</si>
  <si>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</si>
  <si>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</si>
  <si>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</si>
  <si>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</si>
  <si>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</si>
  <si>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</si>
  <si>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</si>
  <si>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</si>
  <si>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</si>
  <si>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</si>
  <si>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</si>
  <si>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</si>
  <si>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</si>
  <si>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</si>
  <si>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</si>
  <si>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</si>
  <si>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</si>
  <si>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</si>
  <si>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</si>
  <si>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</si>
  <si>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</si>
  <si>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</si>
  <si>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</si>
  <si>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</si>
  <si>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</si>
  <si>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</si>
  <si>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</si>
  <si>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</si>
  <si>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</si>
  <si>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</si>
  <si>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</si>
  <si>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</si>
  <si>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</si>
  <si>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</si>
  <si>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</si>
  <si>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</si>
  <si>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</si>
  <si>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</si>
  <si>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</si>
  <si>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</si>
  <si>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</si>
  <si>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</si>
  <si>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</si>
  <si>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</si>
  <si>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</si>
  <si>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</si>
  <si>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</si>
  <si>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</si>
  <si>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</si>
  <si>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</si>
  <si>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</si>
  <si>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</si>
  <si>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</si>
  <si>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</si>
  <si>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</si>
  <si>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</si>
  <si>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</si>
  <si>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</si>
  <si>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</si>
  <si>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</si>
  <si>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</si>
  <si>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</si>
  <si>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</si>
  <si>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</si>
  <si>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</si>
  <si>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</si>
  <si>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</si>
  <si>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</si>
  <si>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</si>
  <si>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</si>
  <si>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</si>
  <si>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</si>
  <si>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</si>
  <si>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</si>
  <si>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</si>
  <si>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</si>
  <si>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</si>
  <si>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</si>
  <si>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</si>
  <si>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</si>
  <si>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</si>
  <si>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</si>
  <si>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</si>
  <si>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</si>
  <si>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</si>
  <si>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</si>
  <si>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</si>
  <si>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</si>
  <si>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</si>
  <si>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</si>
  <si>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</si>
  <si>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</si>
  <si>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</si>
  <si>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</si>
  <si>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</si>
  <si>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</si>
  <si>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</si>
  <si>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</si>
  <si>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</si>
  <si>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</si>
  <si>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</si>
  <si>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</si>
  <si>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</si>
  <si>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</si>
  <si>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</si>
  <si>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</si>
  <si>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</si>
  <si>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</si>
  <si>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</si>
  <si>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</si>
  <si>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</si>
  <si>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</si>
  <si>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</si>
  <si>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</si>
  <si>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</si>
  <si>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</si>
  <si>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</si>
  <si>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</si>
  <si>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</si>
  <si>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</si>
  <si>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</si>
  <si>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</si>
  <si>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</si>
  <si>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</si>
  <si>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</si>
  <si>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</si>
  <si>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</si>
  <si>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</si>
  <si>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</si>
  <si>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</si>
  <si>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</si>
  <si>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</si>
  <si>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</si>
  <si>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</si>
  <si>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</si>
  <si>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</si>
  <si>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</si>
  <si>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</si>
  <si>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</si>
  <si>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</si>
  <si>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</si>
  <si>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</si>
  <si>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</si>
  <si>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</si>
  <si>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</si>
  <si>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</si>
  <si>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</si>
  <si>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</si>
  <si>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</si>
  <si>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</si>
  <si>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</si>
  <si>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</si>
  <si>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</si>
  <si>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</si>
  <si>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</si>
  <si>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</si>
  <si>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</si>
  <si>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</si>
  <si>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</si>
  <si>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</si>
  <si>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</si>
  <si>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</si>
  <si>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</si>
  <si>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</si>
  <si>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</si>
  <si>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</si>
  <si>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</si>
  <si>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</si>
  <si>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</si>
  <si>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</si>
  <si>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</si>
  <si>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</si>
  <si>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</si>
  <si>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</si>
  <si>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</si>
  <si>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</si>
  <si>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</si>
  <si>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</si>
  <si>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</si>
  <si>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</si>
  <si>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</si>
  <si>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</si>
  <si>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</si>
  <si>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</si>
  <si>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</si>
  <si>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</si>
  <si>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</si>
  <si>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</si>
  <si>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</si>
  <si>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</si>
  <si>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</si>
  <si>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</si>
  <si>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</si>
  <si>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</si>
  <si>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</si>
  <si>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</si>
  <si>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</si>
  <si>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</si>
  <si>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</si>
  <si>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</si>
  <si>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</si>
  <si>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</si>
  <si>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</si>
  <si>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</si>
  <si>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</si>
  <si>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</si>
  <si>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</si>
  <si>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</si>
  <si>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</si>
  <si>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</si>
  <si>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</si>
  <si>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</si>
  <si>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</si>
  <si>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</si>
  <si>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</si>
  <si>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</si>
  <si>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</si>
  <si>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</si>
  <si>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</si>
  <si>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</si>
  <si>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</si>
  <si>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</si>
  <si>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</si>
  <si>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</si>
  <si>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</si>
  <si>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</si>
  <si>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</si>
  <si>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</si>
  <si>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</si>
  <si>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</si>
  <si>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</si>
  <si>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</si>
  <si>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</si>
  <si>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</si>
  <si>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</si>
  <si>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</si>
  <si>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</si>
  <si>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</si>
  <si>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</si>
  <si>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</si>
  <si>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</si>
  <si>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</si>
  <si>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</si>
  <si>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</si>
  <si>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</si>
  <si>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</si>
  <si>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</si>
  <si>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</si>
  <si>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</si>
  <si>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</si>
  <si>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</si>
  <si>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</si>
  <si>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</si>
  <si>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</si>
  <si>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</si>
  <si>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</si>
  <si>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</si>
  <si>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</si>
  <si>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</si>
  <si>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</si>
  <si>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</si>
  <si>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</si>
  <si>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</si>
  <si>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</si>
  <si>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</si>
  <si>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</si>
  <si>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</si>
  <si>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</si>
  <si>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</si>
  <si>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</si>
  <si>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</si>
  <si>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</si>
  <si>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</si>
  <si>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</si>
  <si>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</si>
  <si>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</si>
  <si>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</si>
  <si>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</si>
  <si>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</si>
  <si>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</si>
  <si>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</si>
  <si>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</si>
  <si>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</si>
  <si>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</si>
  <si>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</si>
  <si>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</si>
  <si>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</si>
  <si>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</si>
  <si>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</si>
  <si>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</si>
  <si>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</si>
  <si>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</si>
  <si>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</si>
  <si>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</si>
  <si>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</si>
  <si>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</si>
  <si>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</si>
  <si>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</si>
  <si>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</si>
  <si>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</si>
  <si>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</si>
  <si>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</si>
  <si>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</si>
  <si>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</si>
  <si>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</si>
  <si>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</si>
  <si>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</si>
  <si>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</si>
  <si>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</si>
  <si>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</si>
  <si>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</si>
  <si>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</si>
  <si>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</si>
  <si>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</si>
  <si>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</si>
  <si>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</si>
  <si>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</si>
  <si>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</si>
  <si>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</si>
  <si>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</si>
  <si>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</si>
  <si>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</si>
  <si>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</si>
  <si>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</si>
  <si>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</si>
  <si>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</si>
  <si>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</si>
  <si>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</si>
  <si>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</si>
  <si>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</si>
  <si>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</si>
  <si>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</si>
  <si>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</si>
  <si>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</si>
  <si>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</si>
  <si>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</si>
  <si>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</si>
  <si>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</si>
  <si>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</si>
  <si>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</si>
  <si>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</si>
  <si>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</si>
  <si>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</si>
  <si>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</si>
  <si>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</si>
  <si>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</si>
  <si>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</si>
  <si>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</si>
  <si>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</si>
  <si>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</si>
  <si>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</si>
  <si>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</si>
  <si>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</si>
  <si>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</si>
  <si>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</si>
  <si>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</si>
  <si>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</si>
  <si>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</si>
  <si>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</si>
  <si>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</si>
  <si>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</si>
  <si>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</si>
  <si>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</si>
  <si>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</si>
  <si>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</si>
  <si>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</si>
  <si>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</si>
  <si>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</si>
  <si>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</si>
  <si>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</si>
  <si>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</si>
  <si>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</si>
  <si>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</si>
  <si>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</si>
  <si>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</si>
  <si>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</si>
  <si>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</si>
  <si>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</si>
  <si>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</si>
  <si>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</si>
  <si>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</si>
  <si>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</si>
  <si>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</si>
  <si>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</si>
  <si>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</si>
  <si>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</si>
  <si>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</si>
  <si>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</si>
  <si>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</si>
  <si>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</si>
  <si>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</si>
  <si>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</si>
  <si>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</si>
  <si>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</si>
  <si>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</si>
  <si>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</si>
  <si>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</si>
  <si>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</si>
  <si>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</si>
  <si>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</si>
  <si>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</si>
  <si>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</si>
  <si>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</si>
  <si>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</si>
  <si>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</si>
  <si>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</si>
  <si>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</si>
  <si>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</si>
  <si>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</si>
  <si>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</si>
  <si>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</si>
  <si>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</si>
  <si>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</si>
  <si>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</si>
  <si>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</si>
  <si>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</si>
  <si>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</si>
  <si>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</si>
  <si>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</si>
  <si>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</si>
  <si>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</si>
  <si>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</si>
  <si>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</si>
  <si>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</si>
  <si>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</si>
  <si>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</si>
  <si>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</si>
  <si>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</si>
  <si>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</si>
  <si>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</si>
  <si>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</si>
  <si>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</si>
  <si>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</si>
  <si>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</si>
  <si>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</si>
  <si>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</si>
  <si>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</si>
  <si>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</si>
  <si>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</si>
  <si>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</si>
  <si>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</si>
  <si>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</si>
  <si>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</si>
  <si>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</si>
  <si>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</si>
  <si>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</si>
  <si>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</si>
  <si>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</si>
  <si>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</si>
  <si>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</si>
  <si>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</si>
  <si>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</si>
  <si>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</si>
  <si>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</si>
  <si>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</si>
  <si>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</si>
  <si>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</si>
  <si>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</si>
  <si>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</si>
  <si>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</si>
  <si>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</si>
  <si>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</si>
  <si>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</si>
  <si>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</si>
  <si>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</si>
  <si>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</si>
  <si>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</si>
  <si>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</si>
  <si>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</si>
  <si>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</si>
  <si>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</si>
  <si>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</si>
  <si>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</si>
  <si>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</si>
  <si>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</si>
  <si>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</si>
  <si>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</si>
  <si>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</si>
  <si>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</si>
  <si>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</si>
  <si>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</si>
  <si>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</si>
  <si>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</si>
  <si>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</si>
  <si>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</si>
  <si>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</si>
  <si>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</si>
  <si>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</si>
  <si>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</si>
  <si>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</si>
  <si>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</si>
  <si>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</si>
  <si>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</si>
  <si>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</si>
  <si>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</si>
  <si>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</si>
  <si>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</si>
  <si>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</si>
  <si>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</si>
  <si>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</si>
  <si>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</si>
  <si>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</si>
  <si>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</si>
  <si>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</si>
  <si>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</si>
  <si>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</si>
  <si>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</si>
  <si>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</si>
  <si>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</si>
  <si>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</si>
  <si>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</si>
  <si>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</si>
  <si>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</si>
  <si>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</si>
  <si>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</si>
  <si>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</si>
  <si>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</si>
  <si>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</si>
  <si>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</si>
  <si>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</si>
  <si>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</si>
  <si>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</si>
  <si>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</si>
  <si>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</si>
  <si>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</si>
  <si>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</si>
  <si>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</si>
  <si>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</si>
  <si>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</si>
  <si>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</si>
  <si>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</si>
  <si>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</si>
  <si>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</si>
  <si>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</si>
  <si>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</si>
  <si>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</si>
  <si>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</si>
  <si>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</si>
  <si>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</si>
  <si>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</si>
  <si>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</si>
  <si>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</si>
  <si>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</si>
  <si>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</si>
  <si>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</si>
  <si>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</si>
  <si>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</si>
  <si>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</si>
  <si>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</si>
  <si>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</si>
  <si>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</si>
  <si>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</si>
  <si>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</si>
  <si>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</si>
  <si>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</si>
  <si>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</si>
  <si>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</si>
  <si>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</si>
  <si>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</si>
  <si>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</si>
  <si>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</si>
  <si>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</si>
  <si>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</si>
  <si>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</si>
  <si>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</si>
  <si>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</si>
  <si>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</si>
  <si>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</si>
  <si>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</si>
  <si>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</si>
  <si>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</si>
  <si>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</si>
  <si>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</si>
  <si>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</si>
  <si>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</si>
  <si>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</si>
  <si>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</si>
  <si>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</si>
  <si>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</si>
  <si>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</si>
  <si>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</si>
  <si>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</si>
  <si>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</si>
  <si>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</si>
  <si>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</si>
  <si>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</si>
  <si>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</si>
  <si>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</si>
  <si>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</si>
  <si>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</si>
  <si>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</si>
  <si>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</si>
  <si>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</si>
  <si>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</si>
  <si>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</si>
  <si>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</si>
  <si>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</si>
  <si>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</si>
  <si>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</si>
  <si>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</si>
  <si>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</si>
  <si>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</si>
  <si>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</si>
  <si>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</si>
  <si>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</si>
  <si>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</si>
  <si>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</si>
  <si>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</si>
  <si>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</si>
  <si>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</si>
  <si>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</si>
  <si>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</si>
  <si>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</si>
  <si>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</si>
  <si>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</si>
  <si>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</si>
  <si>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</si>
  <si>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</si>
  <si>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</si>
  <si>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</si>
  <si>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</si>
  <si>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</si>
  <si>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</si>
  <si>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</si>
  <si>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</si>
  <si>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</si>
  <si>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</si>
  <si>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</si>
  <si>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</si>
  <si>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</si>
  <si>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</si>
  <si>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</si>
  <si>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</si>
  <si>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</si>
  <si>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</si>
  <si>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</si>
  <si>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</si>
  <si>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</si>
  <si>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</si>
  <si>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</si>
  <si>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</si>
  <si>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</si>
  <si>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</si>
  <si>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</si>
  <si>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</si>
  <si>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</si>
  <si>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</si>
  <si>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</si>
  <si>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</si>
  <si>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</si>
  <si>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</si>
  <si>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</si>
  <si>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</si>
  <si>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</si>
  <si>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</si>
  <si>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</si>
  <si>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</si>
  <si>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</si>
  <si>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</si>
  <si>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</si>
  <si>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</si>
  <si>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</si>
  <si>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</si>
  <si>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</si>
  <si>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</si>
  <si>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</si>
  <si>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</si>
  <si>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</si>
  <si>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</si>
  <si>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</si>
  <si>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</si>
  <si>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</si>
  <si>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</si>
  <si>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</si>
  <si>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</si>
  <si>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</si>
  <si>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</si>
  <si>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</si>
  <si>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</si>
  <si>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</si>
  <si>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</si>
  <si>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</si>
  <si>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</si>
  <si>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</si>
  <si>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</si>
  <si>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</si>
  <si>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</si>
  <si>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</si>
  <si>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</si>
  <si>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</si>
  <si>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</si>
  <si>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</si>
  <si>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</si>
  <si>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</si>
  <si>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</si>
  <si>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</si>
  <si>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</si>
  <si>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</si>
  <si>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</si>
  <si>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</si>
  <si>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</si>
  <si>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</si>
  <si>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</si>
  <si>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</si>
  <si>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</si>
  <si>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</si>
  <si>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</si>
  <si>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</si>
  <si>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</si>
  <si>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</si>
  <si>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</si>
  <si>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</si>
  <si>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</si>
  <si>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</si>
  <si>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</si>
  <si>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</si>
  <si>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</si>
  <si>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</si>
  <si>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</si>
  <si>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</si>
  <si>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</si>
  <si>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</si>
  <si>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</si>
  <si>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</si>
  <si>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</si>
  <si>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</si>
  <si>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</si>
  <si>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</si>
  <si>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</si>
  <si>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</si>
  <si>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</si>
  <si>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</si>
  <si>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</si>
  <si>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</si>
  <si>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</si>
  <si>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</si>
  <si>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</si>
  <si>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</si>
  <si>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</si>
  <si>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</si>
  <si>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</si>
  <si>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</si>
  <si>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</si>
  <si>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</si>
  <si>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</si>
  <si>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</si>
  <si>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</si>
  <si>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</si>
  <si>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</si>
  <si>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</si>
  <si>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</si>
  <si>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</si>
  <si>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</si>
  <si>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</si>
  <si>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</si>
  <si>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</si>
  <si>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</si>
  <si>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</si>
  <si>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</si>
  <si>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</si>
  <si>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</si>
  <si>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</si>
  <si>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</si>
  <si>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</si>
  <si>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</si>
  <si>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</si>
  <si>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</si>
  <si>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</si>
  <si>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</si>
  <si>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</si>
  <si>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</si>
  <si>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</si>
  <si>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</si>
  <si>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</si>
  <si>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</si>
  <si>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</si>
  <si>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</si>
  <si>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</si>
  <si>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</si>
  <si>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</si>
  <si>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</si>
  <si>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</si>
  <si>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</si>
  <si>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</si>
  <si>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</si>
  <si>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</si>
  <si>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</si>
  <si>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</si>
  <si>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</si>
  <si>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</si>
  <si>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</si>
  <si>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</si>
  <si>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</si>
  <si>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</si>
  <si>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</si>
  <si>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</si>
  <si>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</si>
  <si>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</si>
  <si>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</si>
  <si>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</si>
  <si>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</si>
  <si>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</si>
  <si>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</si>
  <si>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</si>
  <si>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</si>
  <si>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</si>
  <si>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</si>
  <si>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</si>
  <si>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</si>
  <si>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</si>
  <si>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</si>
  <si>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</si>
  <si>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</si>
  <si>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</si>
  <si>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</si>
  <si>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</si>
  <si>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</si>
  <si>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</si>
  <si>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</si>
  <si>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</si>
  <si>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</si>
  <si>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</si>
  <si>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</si>
  <si>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</si>
  <si>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</si>
  <si>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</si>
  <si>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</si>
  <si>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</si>
  <si>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</si>
  <si>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</si>
  <si>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</si>
  <si>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</si>
  <si>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</si>
  <si>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</si>
  <si>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</si>
  <si>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</si>
  <si>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</si>
  <si>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</si>
  <si>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</si>
  <si>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</si>
  <si>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</si>
  <si>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</si>
  <si>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</si>
  <si>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</si>
  <si>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</si>
  <si>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</si>
  <si>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</si>
  <si>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</si>
  <si>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</si>
  <si>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</si>
  <si>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</si>
  <si>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</si>
  <si>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</si>
  <si>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</si>
  <si>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</si>
  <si>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</si>
  <si>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</si>
  <si>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</si>
  <si>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</si>
  <si>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</si>
  <si>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</si>
  <si>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</si>
  <si>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</si>
  <si>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</si>
  <si>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</si>
  <si>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</si>
  <si>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</si>
  <si>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</si>
  <si>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</si>
  <si>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</si>
  <si>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</si>
  <si>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</si>
  <si>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</si>
  <si>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</si>
  <si>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</si>
  <si>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</si>
  <si>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</si>
  <si>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</si>
  <si>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</si>
  <si>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</si>
  <si>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</si>
  <si>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</si>
  <si>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</si>
  <si>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</si>
  <si>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</si>
  <si>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</si>
  <si>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</si>
  <si>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</si>
  <si>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</si>
  <si>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</si>
  <si>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</si>
  <si>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</si>
  <si>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</si>
  <si>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</si>
  <si>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</si>
  <si>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</si>
  <si>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</si>
  <si>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</si>
  <si>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</si>
  <si>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</si>
  <si>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</si>
  <si>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</si>
  <si>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</si>
  <si>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</si>
  <si>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</si>
  <si>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</si>
  <si>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</si>
  <si>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</si>
  <si>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</si>
  <si>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</si>
  <si>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</si>
  <si>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</si>
  <si>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</si>
  <si>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</si>
  <si>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</si>
  <si>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</si>
  <si>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</si>
  <si>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</si>
  <si>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</si>
  <si>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</si>
  <si>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</si>
  <si>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</si>
  <si>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</si>
  <si>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</si>
  <si>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</si>
  <si>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</si>
  <si>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</si>
  <si>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</si>
  <si>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</si>
  <si>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</si>
  <si>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</si>
  <si>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</si>
  <si>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</si>
  <si>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</si>
  <si>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</si>
  <si>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</si>
  <si>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</si>
  <si>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</si>
  <si>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</si>
  <si>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</si>
  <si>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</si>
  <si>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</si>
  <si>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</si>
  <si>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</si>
  <si>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</si>
  <si>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</si>
  <si>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</si>
  <si>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</si>
  <si>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</si>
  <si>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</si>
  <si>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</si>
  <si>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</si>
  <si>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</si>
  <si>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</si>
  <si>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</si>
  <si>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</si>
  <si>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</si>
  <si>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</si>
  <si>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</si>
  <si>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</si>
  <si>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</si>
  <si>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</si>
  <si>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</si>
  <si>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</si>
  <si>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</si>
  <si>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</si>
  <si>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</si>
  <si>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</si>
  <si>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</si>
  <si>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</si>
  <si>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</si>
  <si>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</si>
  <si>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</si>
  <si>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</si>
  <si>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</si>
  <si>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</si>
  <si>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</si>
  <si>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</si>
  <si>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</si>
  <si>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</si>
  <si>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</si>
  <si>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</si>
  <si>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</si>
  <si>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</si>
  <si>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</si>
  <si>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</si>
  <si>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</si>
  <si>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</si>
  <si>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</si>
  <si>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</si>
  <si>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</si>
  <si>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</si>
  <si>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</si>
  <si>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</si>
  <si>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</si>
  <si>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</si>
  <si>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</si>
  <si>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</si>
  <si>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</si>
  <si>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</si>
  <si>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</si>
  <si>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</si>
  <si>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</si>
  <si>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</si>
  <si>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</si>
  <si>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</si>
  <si>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</si>
  <si>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</si>
  <si>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</si>
  <si>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</si>
  <si>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</si>
  <si>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</si>
  <si>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</si>
  <si>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</si>
  <si>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</si>
  <si>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</si>
  <si>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</si>
  <si>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</si>
  <si>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</si>
  <si>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</si>
  <si>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</si>
  <si>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</si>
  <si>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</si>
  <si>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</si>
  <si>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</si>
  <si>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</si>
  <si>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</si>
  <si>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</si>
  <si>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</si>
  <si>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</si>
  <si>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</si>
  <si>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</si>
  <si>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</si>
  <si>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</si>
  <si>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</si>
  <si>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</si>
  <si>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</si>
  <si>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</si>
  <si>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</si>
  <si>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</si>
  <si>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</si>
  <si>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</si>
  <si>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</si>
  <si>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</si>
  <si>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</si>
  <si>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</si>
  <si>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</si>
  <si>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</si>
  <si>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</si>
  <si>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</si>
  <si>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</si>
  <si>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</si>
  <si>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</si>
  <si>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</si>
  <si>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</si>
  <si>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</si>
  <si>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</si>
  <si>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</si>
  <si>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</si>
  <si>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</si>
  <si>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</si>
  <si>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</si>
  <si>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</si>
  <si>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</si>
  <si>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</si>
  <si>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</si>
  <si>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</si>
  <si>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</si>
  <si>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</si>
  <si>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</si>
  <si>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</si>
  <si>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</si>
  <si>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</si>
  <si>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</si>
  <si>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</si>
  <si>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</si>
  <si>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</si>
  <si>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</si>
  <si>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</si>
  <si>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</si>
  <si>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</si>
  <si>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</si>
  <si>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</si>
  <si>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</si>
  <si>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</si>
  <si>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</si>
  <si>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</si>
  <si>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</si>
  <si>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</si>
  <si>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</si>
  <si>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</si>
  <si>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</si>
  <si>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</si>
  <si>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</si>
  <si>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</si>
  <si>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</si>
  <si>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</si>
  <si>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</si>
  <si>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</si>
  <si>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</si>
  <si>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</si>
  <si>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</si>
  <si>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</si>
  <si>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</si>
  <si>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</si>
  <si>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</si>
  <si>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</si>
  <si>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</si>
  <si>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</si>
  <si>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</si>
  <si>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</si>
  <si>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</si>
  <si>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</si>
  <si>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</si>
  <si>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</si>
  <si>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</si>
  <si>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</si>
  <si>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</si>
  <si>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</si>
  <si>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</si>
  <si>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</si>
  <si>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</si>
  <si>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</si>
  <si>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</si>
  <si>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</si>
  <si>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</si>
  <si>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</si>
  <si>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</si>
  <si>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</si>
  <si>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</si>
  <si>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</si>
  <si>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</si>
  <si>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</si>
  <si>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</si>
  <si>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</si>
  <si>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</si>
  <si>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</si>
  <si>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</si>
  <si>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</si>
  <si>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</si>
  <si>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</si>
  <si>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</si>
  <si>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</si>
  <si>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</si>
  <si>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</si>
  <si>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</si>
  <si>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</si>
  <si>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</si>
  <si>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</si>
  <si>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</si>
  <si>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</si>
  <si>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</si>
  <si>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</si>
  <si>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</si>
  <si>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</si>
  <si>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</si>
  <si>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</si>
  <si>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</si>
  <si>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</si>
  <si>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</si>
  <si>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</si>
  <si>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</si>
  <si>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</si>
  <si>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</si>
  <si>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</si>
  <si>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</si>
  <si>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</si>
  <si>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</si>
  <si>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</si>
  <si>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</si>
  <si>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</si>
  <si>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</si>
  <si>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</si>
  <si>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</si>
  <si>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</si>
  <si>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</si>
  <si>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</si>
  <si>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</si>
  <si>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</si>
  <si>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</si>
  <si>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</si>
  <si>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</si>
  <si>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</si>
  <si>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</si>
  <si>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</si>
  <si>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</si>
  <si>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</si>
  <si>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</si>
  <si>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</si>
  <si>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</si>
  <si>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</si>
  <si>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</si>
  <si>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</si>
  <si>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</si>
  <si>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</si>
  <si>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</si>
  <si>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</si>
  <si>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</si>
  <si>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</si>
  <si>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</si>
  <si>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</si>
  <si>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</si>
  <si>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</si>
  <si>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</si>
  <si>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</si>
  <si>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</si>
  <si>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</si>
  <si>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</si>
  <si>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</si>
  <si>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</si>
  <si>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</si>
  <si>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</si>
  <si>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</si>
  <si>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</si>
  <si>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</si>
  <si>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</si>
  <si>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</si>
  <si>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</si>
  <si>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</si>
  <si>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</si>
  <si>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</si>
  <si>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</si>
  <si>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</si>
  <si>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</si>
  <si>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</si>
  <si>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</si>
  <si>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</si>
  <si>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</si>
  <si>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</si>
  <si>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</si>
  <si>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</si>
  <si>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</si>
  <si>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</si>
  <si>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</si>
  <si>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</si>
  <si>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</si>
  <si>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</si>
  <si>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</si>
  <si>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</si>
  <si>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</si>
  <si>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</si>
  <si>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</si>
  <si>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</si>
  <si>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</si>
  <si>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</si>
  <si>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</si>
  <si>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</si>
  <si>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</si>
  <si>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</si>
  <si>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</si>
  <si>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</si>
  <si>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</si>
  <si>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</si>
  <si>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</si>
  <si>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</si>
  <si>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</si>
  <si>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</si>
  <si>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</si>
  <si>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</si>
  <si>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</si>
  <si>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</si>
  <si>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</si>
  <si>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</si>
  <si>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</si>
  <si>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</si>
  <si>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</si>
  <si>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</si>
  <si>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</si>
  <si>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</si>
  <si>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</si>
  <si>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</si>
  <si>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</si>
  <si>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</si>
  <si>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</si>
  <si>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</si>
  <si>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</si>
  <si>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</si>
  <si>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</si>
  <si>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</si>
  <si>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</si>
  <si>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</si>
  <si>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</si>
  <si>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</si>
  <si>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</si>
  <si>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</si>
  <si>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</si>
  <si>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</si>
  <si>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</si>
  <si>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</si>
  <si>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</si>
  <si>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</si>
  <si>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</si>
  <si>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</si>
  <si>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</si>
  <si>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</si>
  <si>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</si>
  <si>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</si>
  <si>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</si>
  <si>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</si>
  <si>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</si>
  <si>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</si>
  <si>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</si>
  <si>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</si>
  <si>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</si>
  <si>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</si>
  <si>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</si>
  <si>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</si>
  <si>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</si>
  <si>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</si>
  <si>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</si>
  <si>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</si>
  <si>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</si>
  <si>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</si>
  <si>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</si>
  <si>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</si>
  <si>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</si>
  <si>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</si>
  <si>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</si>
  <si>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</si>
  <si>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</si>
  <si>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</si>
  <si>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</si>
  <si>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</si>
  <si>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</si>
  <si>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</si>
  <si>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</si>
  <si>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</si>
  <si>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</si>
  <si>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</si>
  <si>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</si>
  <si>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</si>
  <si>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</si>
  <si>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</si>
  <si>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</si>
  <si>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</si>
  <si>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</si>
  <si>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</si>
  <si>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</si>
  <si>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</si>
  <si>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</si>
  <si>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</si>
  <si>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</si>
  <si>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</si>
  <si>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</si>
  <si>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</si>
  <si>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</si>
  <si>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</si>
  <si>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</si>
  <si>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</si>
  <si>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</si>
  <si>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</si>
  <si>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</si>
  <si>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</si>
  <si>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</si>
  <si>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</si>
  <si>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</si>
  <si>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</si>
  <si>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</si>
  <si>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</si>
  <si>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</si>
  <si>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</si>
  <si>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</si>
  <si>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</si>
  <si>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</si>
  <si>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</si>
  <si>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</si>
  <si>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</si>
  <si>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</si>
  <si>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</si>
  <si>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</si>
  <si>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</si>
  <si>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</si>
  <si>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</si>
  <si>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</si>
  <si>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</si>
  <si>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</si>
  <si>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</si>
  <si>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</si>
  <si>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</si>
  <si>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</si>
  <si>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</si>
  <si>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</si>
  <si>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</si>
  <si>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</si>
  <si>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</si>
  <si>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</si>
  <si>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</si>
  <si>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</si>
  <si>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</si>
  <si>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</si>
  <si>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</si>
  <si>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</si>
  <si>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</si>
  <si>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</si>
  <si>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</si>
  <si>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</si>
  <si>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</si>
  <si>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</si>
  <si>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</si>
  <si>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</si>
  <si>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</si>
  <si>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</si>
  <si>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</si>
  <si>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</si>
  <si>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</si>
  <si>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</si>
  <si>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</si>
  <si>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</si>
  <si>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</si>
  <si>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</si>
  <si>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</si>
  <si>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</si>
  <si>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</si>
  <si>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</si>
  <si>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</si>
  <si>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</si>
  <si>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</si>
  <si>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</si>
  <si>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</si>
  <si>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</si>
  <si>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</si>
  <si>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</si>
  <si>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</si>
  <si>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</si>
  <si>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</si>
  <si>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</si>
  <si>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</si>
  <si>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</si>
  <si>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</si>
  <si>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</si>
  <si>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</si>
  <si>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</si>
  <si>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</si>
  <si>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</si>
  <si>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</si>
  <si>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</si>
  <si>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</si>
  <si>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</si>
  <si>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</si>
  <si>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</si>
  <si>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</si>
  <si>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</si>
  <si>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</si>
  <si>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</si>
  <si>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</si>
  <si>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</si>
  <si>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</si>
  <si>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</si>
  <si>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</si>
  <si>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</si>
  <si>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</si>
  <si>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</si>
  <si>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</si>
  <si>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</si>
  <si>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</si>
  <si>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</si>
  <si>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</si>
  <si>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</si>
  <si>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</si>
  <si>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</si>
  <si>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</si>
  <si>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</si>
  <si>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</si>
  <si>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</si>
  <si>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</si>
  <si>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</si>
  <si>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</si>
  <si>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</si>
  <si>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</si>
  <si>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</si>
  <si>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</si>
  <si>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</si>
  <si>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</si>
  <si>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</si>
  <si>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</si>
  <si>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</si>
  <si>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</si>
  <si>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</si>
  <si>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</si>
  <si>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</si>
  <si>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</si>
  <si>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</si>
  <si>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</si>
  <si>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</si>
  <si>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</si>
  <si>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</si>
  <si>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</si>
  <si>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</si>
  <si>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</si>
  <si>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</si>
  <si>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</si>
  <si>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</si>
  <si>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</si>
  <si>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</si>
  <si>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</si>
  <si>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</si>
  <si>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</si>
  <si>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</si>
  <si>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</si>
  <si>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</si>
  <si>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</si>
  <si>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</si>
  <si>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</si>
  <si>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</si>
  <si>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</si>
  <si>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</si>
  <si>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</si>
  <si>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</si>
  <si>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</si>
  <si>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</si>
  <si>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</si>
  <si>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</si>
  <si>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</si>
  <si>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</si>
  <si>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</si>
  <si>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</si>
  <si>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</si>
  <si>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</si>
  <si>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</si>
  <si>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</si>
  <si>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</si>
  <si>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</si>
  <si>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</si>
  <si>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</si>
  <si>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</si>
  <si>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</si>
  <si>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</si>
  <si>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</si>
  <si>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</si>
  <si>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</si>
  <si>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</si>
  <si>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</si>
  <si>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</si>
  <si>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</si>
  <si>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</si>
  <si>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</si>
  <si>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</si>
  <si>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</si>
  <si>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</si>
  <si>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</si>
  <si>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</si>
  <si>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</si>
  <si>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</si>
  <si>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</si>
  <si>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</si>
  <si>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</si>
  <si>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</si>
  <si>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</si>
  <si>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</si>
  <si>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</si>
  <si>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</si>
  <si>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</si>
  <si>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</si>
  <si>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</si>
  <si>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</si>
  <si>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</si>
  <si>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</si>
  <si>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</si>
  <si>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</si>
  <si>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</si>
  <si>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</si>
  <si>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</si>
  <si>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</si>
  <si>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</si>
  <si>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</si>
  <si>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</si>
  <si>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</si>
  <si>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</si>
  <si>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</si>
  <si>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</si>
  <si>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</si>
  <si>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</si>
  <si>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</si>
  <si>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</si>
  <si>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</si>
  <si>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</si>
  <si>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</si>
  <si>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</si>
  <si>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</si>
  <si>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</si>
  <si>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</si>
  <si>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</si>
  <si>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</si>
  <si>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</si>
  <si>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</si>
  <si>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</si>
  <si>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</si>
  <si>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</si>
  <si>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</si>
  <si>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</si>
  <si>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</si>
  <si>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</si>
  <si>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</si>
  <si>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</si>
  <si>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</si>
  <si>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</si>
  <si>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</si>
  <si>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</si>
  <si>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</si>
  <si>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</si>
  <si>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</si>
  <si>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</si>
  <si>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</si>
  <si>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</si>
  <si>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</si>
  <si>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</si>
  <si>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</si>
  <si>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</si>
  <si>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</si>
  <si>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</si>
  <si>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</si>
  <si>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</si>
  <si>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</si>
  <si>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</si>
  <si>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</si>
  <si>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</si>
  <si>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</si>
  <si>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</si>
  <si>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</si>
  <si>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</si>
  <si>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</si>
  <si>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</si>
  <si>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</si>
  <si>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</si>
  <si>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</si>
  <si>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</si>
  <si>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</si>
  <si>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</si>
  <si>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</si>
  <si>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</si>
  <si>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</si>
  <si>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</si>
  <si>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</si>
  <si>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</si>
  <si>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</si>
  <si>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</si>
  <si>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</si>
  <si>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</si>
  <si>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</si>
  <si>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</si>
  <si>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</si>
  <si>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</si>
  <si>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</si>
  <si>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</si>
  <si>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</si>
  <si>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</si>
  <si>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</si>
  <si>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</si>
  <si>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</si>
  <si>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</si>
  <si>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</si>
  <si>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</si>
  <si>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</si>
  <si>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</si>
  <si>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</si>
  <si>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</si>
  <si>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</si>
  <si>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</si>
  <si>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</si>
  <si>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</si>
  <si>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</si>
  <si>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</si>
  <si>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</si>
  <si>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</si>
  <si>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</si>
  <si>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</si>
  <si>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</si>
  <si>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</si>
  <si>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</si>
  <si>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</si>
  <si>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</si>
  <si>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</si>
  <si>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</si>
  <si>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</si>
  <si>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</si>
  <si>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</si>
  <si>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</si>
  <si>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</si>
  <si>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</si>
  <si>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</si>
  <si>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</si>
  <si>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</si>
  <si>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</si>
  <si>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</si>
  <si>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</si>
  <si>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</si>
  <si>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</si>
  <si>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</si>
  <si>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</si>
  <si>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</si>
  <si>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</si>
  <si>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</si>
  <si>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</si>
  <si>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</si>
  <si>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</si>
  <si>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</si>
  <si>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</si>
  <si>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</si>
  <si>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</si>
  <si>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</si>
  <si>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</si>
  <si>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</si>
  <si>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</si>
  <si>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</si>
  <si>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</si>
  <si>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</si>
  <si>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</si>
  <si>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</si>
  <si>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</si>
  <si>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</si>
  <si>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</si>
  <si>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</si>
  <si>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</si>
  <si>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</si>
  <si>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</si>
  <si>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</si>
  <si>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</si>
  <si>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</si>
  <si>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</si>
  <si>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</si>
  <si>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</si>
  <si>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</si>
  <si>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</si>
  <si>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</si>
  <si>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</si>
  <si>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</si>
  <si>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</si>
  <si>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</si>
  <si>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</si>
  <si>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</si>
  <si>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</si>
  <si>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</si>
  <si>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</si>
  <si>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</si>
  <si>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</si>
  <si>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</si>
  <si>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</si>
  <si>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</si>
  <si>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</si>
  <si>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</si>
  <si>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</si>
  <si>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</si>
  <si>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</si>
  <si>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</si>
  <si>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</si>
  <si>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</si>
  <si>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</si>
  <si>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</si>
  <si>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</si>
  <si>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</si>
  <si>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</si>
  <si>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</si>
  <si>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</si>
  <si>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</si>
  <si>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</si>
  <si>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</si>
  <si>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</si>
  <si>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</si>
  <si>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</si>
  <si>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</si>
  <si>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</si>
  <si>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</si>
  <si>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</si>
  <si>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</si>
  <si>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</si>
  <si>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</si>
  <si>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</si>
  <si>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</si>
  <si>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</si>
  <si>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</si>
  <si>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</si>
  <si>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</si>
  <si>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</si>
  <si>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</si>
  <si>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</si>
  <si>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</si>
  <si>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</si>
  <si>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</si>
  <si>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</si>
  <si>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</si>
  <si>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</si>
  <si>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</si>
  <si>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</si>
  <si>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</si>
  <si>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</si>
  <si>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</si>
  <si>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</si>
  <si>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</si>
  <si>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</si>
  <si>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</si>
  <si>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</si>
  <si>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</si>
  <si>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</si>
  <si>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</si>
  <si>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</si>
  <si>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</si>
  <si>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</si>
  <si>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</si>
  <si>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</si>
  <si>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</si>
  <si>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</si>
  <si>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</si>
  <si>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</si>
  <si>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</si>
  <si>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</si>
  <si>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</si>
  <si>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</si>
  <si>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</si>
  <si>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</si>
  <si>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</si>
  <si>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</si>
  <si>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</si>
  <si>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</si>
  <si>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</si>
  <si>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</si>
  <si>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</si>
  <si>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</si>
  <si>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</si>
  <si>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</si>
  <si>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</si>
  <si>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</si>
  <si>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</si>
  <si>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</si>
  <si>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</si>
  <si>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</si>
  <si>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</si>
  <si>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</si>
  <si>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</si>
  <si>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</si>
  <si>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</si>
  <si>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</si>
  <si>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</si>
  <si>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</si>
  <si>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</si>
  <si>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</si>
  <si>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</si>
  <si>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</si>
  <si>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</si>
  <si>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</si>
  <si>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</si>
  <si>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</si>
  <si>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</si>
  <si>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</si>
  <si>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</si>
  <si>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</si>
  <si>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</si>
  <si>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</si>
  <si>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</si>
  <si>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</si>
  <si>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</si>
  <si>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</si>
  <si>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</si>
  <si>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</si>
  <si>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</si>
  <si>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</si>
  <si>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</si>
  <si>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</si>
  <si>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</si>
  <si>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</si>
  <si>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</si>
  <si>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</si>
  <si>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</si>
  <si>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</si>
  <si>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</si>
  <si>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</si>
  <si>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</si>
  <si>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</si>
  <si>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</si>
  <si>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</si>
  <si>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</si>
  <si>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</si>
  <si>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</si>
  <si>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</si>
  <si>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</si>
  <si>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</si>
  <si>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</si>
  <si>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</si>
  <si>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</si>
  <si>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</si>
  <si>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</si>
  <si>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</si>
  <si>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</si>
  <si>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</si>
  <si>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</si>
  <si>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</si>
  <si>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</si>
  <si>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</si>
  <si>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</si>
  <si>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</si>
  <si>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</si>
  <si>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</si>
  <si>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</si>
  <si>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</si>
  <si>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</si>
  <si>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</si>
  <si>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</si>
  <si>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</si>
  <si>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</si>
  <si>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</si>
  <si>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</si>
  <si>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</si>
  <si>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</si>
  <si>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</si>
  <si>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</si>
  <si>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</si>
  <si>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</si>
  <si>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</si>
  <si>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</si>
  <si>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</si>
  <si>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</si>
  <si>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</si>
  <si>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</si>
  <si>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</si>
  <si>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</si>
  <si>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</si>
  <si>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</si>
  <si>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</si>
  <si>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</si>
  <si>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</si>
  <si>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</si>
  <si>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</si>
  <si>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</si>
  <si>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</si>
  <si>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</si>
  <si>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</si>
  <si>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</si>
  <si>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</si>
  <si>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</si>
  <si>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</si>
  <si>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</si>
  <si>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</si>
  <si>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</si>
  <si>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</si>
  <si>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</si>
  <si>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</si>
  <si>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</si>
  <si>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</si>
  <si>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</si>
  <si>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</si>
  <si>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</si>
  <si>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</si>
  <si>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</si>
  <si>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</si>
  <si>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</si>
  <si>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</si>
  <si>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</si>
  <si>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</si>
  <si>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</si>
  <si>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</si>
  <si>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</si>
  <si>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</si>
  <si>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</si>
  <si>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</si>
  <si>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</si>
  <si>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</si>
  <si>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</si>
  <si>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</si>
  <si>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</si>
  <si>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</si>
  <si>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</si>
  <si>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</si>
  <si>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</si>
  <si>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</si>
  <si>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</si>
  <si>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</si>
  <si>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</si>
  <si>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</si>
  <si>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</si>
  <si>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</si>
  <si>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</si>
  <si>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</si>
  <si>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</si>
  <si>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</si>
  <si>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</si>
  <si>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</si>
  <si>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</si>
  <si>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</si>
  <si>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</si>
  <si>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</si>
  <si>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</si>
  <si>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</si>
  <si>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</si>
  <si>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</si>
  <si>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</si>
  <si>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</si>
  <si>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</si>
  <si>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</si>
  <si>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</si>
  <si>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</si>
  <si>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</si>
  <si>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</si>
  <si>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</si>
  <si>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</si>
  <si>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</si>
  <si>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</si>
  <si>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</si>
  <si>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</si>
  <si>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</si>
  <si>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</si>
  <si>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</si>
  <si>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</si>
  <si>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</si>
  <si>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</si>
  <si>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</si>
  <si>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</si>
  <si>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</si>
  <si>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</si>
  <si>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</si>
  <si>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</si>
  <si>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</si>
  <si>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</si>
  <si>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</si>
  <si>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</si>
  <si>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</si>
  <si>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</si>
  <si>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</si>
  <si>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</si>
  <si>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</si>
  <si>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</si>
  <si>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</si>
  <si>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</si>
  <si>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</si>
  <si>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</si>
  <si>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</si>
  <si>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</si>
  <si>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</si>
  <si>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</si>
  <si>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</si>
  <si>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</si>
  <si>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</si>
  <si>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</si>
  <si>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</si>
  <si>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</si>
  <si>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</si>
  <si>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</si>
  <si>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</si>
  <si>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</si>
  <si>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</si>
  <si>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</si>
  <si>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</si>
  <si>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</si>
  <si>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</si>
  <si>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</si>
  <si>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</si>
  <si>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</si>
  <si>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</si>
  <si>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</si>
  <si>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</si>
  <si>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</si>
  <si>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</si>
  <si>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</si>
  <si>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</si>
  <si>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</si>
  <si>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</si>
  <si>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</si>
  <si>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</si>
  <si>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</si>
  <si>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</si>
  <si>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</si>
  <si>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</si>
  <si>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</si>
  <si>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</si>
  <si>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</si>
  <si>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</si>
  <si>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</si>
  <si>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</si>
  <si>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</si>
  <si>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</si>
  <si>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</si>
  <si>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</si>
  <si>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</si>
  <si>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</si>
  <si>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</si>
  <si>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</si>
  <si>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</si>
  <si>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</si>
  <si>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</si>
  <si>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</si>
  <si>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</si>
  <si>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</si>
  <si>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</si>
  <si>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</si>
  <si>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</si>
  <si>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</si>
  <si>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</si>
  <si>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</si>
  <si>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</si>
  <si>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</si>
  <si>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</si>
  <si>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</si>
  <si>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</si>
  <si>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</si>
  <si>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</si>
  <si>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</si>
  <si>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</si>
  <si>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</si>
  <si>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</si>
  <si>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</si>
  <si>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</si>
  <si>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</si>
  <si>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</si>
  <si>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</si>
  <si>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</si>
  <si>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</si>
  <si>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</si>
  <si>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</si>
  <si>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</si>
  <si>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</si>
  <si>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</si>
  <si>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</si>
  <si>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</si>
  <si>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</si>
  <si>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</si>
  <si>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</si>
  <si>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</si>
  <si>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</si>
  <si>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</si>
  <si>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</si>
  <si>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</si>
  <si>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</si>
  <si>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</si>
  <si>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</si>
  <si>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</si>
  <si>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</si>
  <si>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</si>
  <si>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</si>
  <si>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</si>
  <si>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</si>
  <si>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</si>
  <si>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</si>
  <si>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</si>
  <si>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</si>
  <si>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</si>
  <si>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</si>
  <si>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</si>
  <si>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</si>
  <si>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</si>
  <si>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</si>
  <si>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</si>
  <si>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</si>
  <si>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</si>
  <si>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</si>
  <si>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</si>
  <si>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</si>
  <si>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</si>
  <si>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</si>
  <si>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</si>
  <si>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</si>
  <si>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</si>
  <si>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</si>
  <si>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</si>
  <si>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</si>
  <si>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</si>
  <si>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</si>
  <si>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</si>
  <si>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</si>
  <si>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</si>
  <si>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</si>
  <si>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</si>
  <si>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</si>
  <si>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</si>
  <si>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</si>
  <si>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</si>
  <si>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</si>
  <si>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</si>
  <si>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</si>
  <si>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</si>
  <si>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</si>
  <si>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</si>
  <si>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</si>
  <si>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</si>
  <si>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</si>
  <si>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</si>
  <si>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</si>
  <si>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</si>
  <si>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</si>
  <si>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</si>
  <si>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</si>
  <si>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</si>
  <si>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</si>
  <si>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</si>
  <si>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</si>
  <si>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</si>
  <si>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</si>
  <si>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</si>
  <si>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</si>
  <si>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</si>
  <si>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</si>
  <si>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</si>
  <si>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</si>
  <si>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</si>
  <si>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</si>
  <si>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</si>
  <si>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</si>
  <si>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</si>
  <si>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</si>
  <si>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</si>
  <si>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</si>
  <si>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</si>
  <si>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</si>
  <si>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</si>
  <si>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</si>
  <si>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</si>
  <si>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</si>
  <si>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</si>
  <si>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</si>
  <si>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</si>
  <si>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</si>
  <si>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</si>
  <si>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</si>
  <si>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</si>
  <si>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</si>
  <si>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</si>
  <si>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</si>
  <si>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</si>
  <si>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</si>
  <si>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</si>
  <si>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</si>
  <si>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</si>
  <si>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</si>
  <si>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</si>
  <si>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</si>
  <si>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</si>
  <si>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</si>
  <si>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</si>
  <si>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</si>
  <si>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</si>
  <si>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</si>
  <si>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</si>
  <si>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</si>
  <si>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</si>
  <si>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</si>
  <si>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</si>
  <si>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</si>
  <si>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</si>
  <si>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</si>
  <si>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</si>
  <si>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</si>
  <si>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</si>
  <si>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</si>
  <si>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</si>
  <si>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</si>
  <si>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</si>
  <si>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</si>
  <si>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</si>
  <si>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</si>
  <si>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</si>
  <si>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</si>
  <si>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</si>
  <si>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</si>
  <si>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</si>
  <si>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</si>
  <si>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</si>
  <si>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</si>
  <si>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</si>
  <si>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</si>
  <si>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</si>
  <si>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</si>
  <si>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</si>
  <si>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</si>
  <si>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</si>
  <si>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</si>
  <si>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</si>
  <si>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</si>
  <si>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</si>
  <si>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</si>
  <si>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</si>
  <si>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</si>
  <si>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</si>
  <si>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</si>
  <si>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</si>
  <si>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</si>
  <si>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</si>
  <si>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</si>
  <si>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</si>
  <si>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</si>
  <si>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</si>
  <si>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</si>
  <si>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</si>
  <si>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</si>
  <si>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</si>
  <si>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</si>
  <si>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</si>
  <si>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</si>
  <si>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</si>
  <si>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</si>
  <si>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</si>
  <si>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</si>
  <si>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</si>
  <si>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</si>
  <si>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</si>
  <si>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</si>
  <si>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</si>
  <si>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</si>
  <si>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</si>
  <si>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</si>
  <si>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</si>
  <si>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</si>
  <si>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</si>
  <si>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</si>
  <si>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</si>
  <si>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</si>
  <si>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</si>
  <si>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</si>
  <si>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</si>
  <si>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</si>
  <si>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</si>
  <si>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</si>
  <si>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</si>
  <si>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</si>
  <si>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</si>
  <si>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</si>
  <si>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</si>
  <si>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</si>
  <si>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</si>
  <si>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</si>
  <si>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</si>
  <si>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</si>
  <si>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</si>
  <si>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</si>
  <si>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</si>
  <si>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</si>
  <si>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</si>
  <si>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</si>
  <si>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</si>
  <si>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</si>
  <si>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</si>
  <si>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</si>
  <si>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</si>
  <si>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</si>
  <si>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</si>
  <si>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</si>
  <si>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</si>
  <si>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</si>
  <si>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</si>
  <si>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</si>
  <si>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</si>
  <si>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</si>
  <si>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</si>
  <si>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</si>
  <si>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</si>
  <si>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</si>
  <si>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</si>
  <si>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</si>
  <si>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</si>
  <si>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</si>
  <si>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</si>
  <si>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</si>
  <si>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</si>
  <si>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</si>
  <si>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</si>
  <si>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</si>
  <si>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</si>
  <si>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</si>
  <si>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</si>
  <si>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</si>
  <si>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</si>
  <si>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</si>
  <si>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</si>
  <si>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</si>
  <si>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</si>
  <si>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</si>
  <si>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</si>
  <si>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</si>
  <si>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</si>
  <si>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</si>
  <si>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</si>
  <si>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</si>
  <si>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</si>
  <si>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</si>
  <si>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</si>
  <si>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</si>
  <si>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</si>
  <si>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</si>
  <si>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</si>
  <si>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</si>
  <si>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</si>
  <si>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</si>
  <si>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</si>
  <si>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</si>
  <si>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</si>
  <si>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</si>
  <si>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</si>
  <si>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</si>
  <si>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</si>
  <si>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</si>
  <si>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</si>
  <si>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</si>
  <si>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</si>
  <si>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</si>
  <si>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</si>
  <si>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</si>
  <si>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</si>
  <si>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</si>
  <si>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</si>
  <si>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</si>
  <si>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</si>
  <si>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</si>
  <si>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</si>
  <si>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</si>
  <si>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</si>
  <si>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</si>
  <si>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</si>
  <si>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</si>
  <si>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</si>
  <si>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</si>
  <si>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</si>
  <si>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</si>
  <si>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</si>
  <si>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</si>
  <si>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</si>
  <si>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</si>
  <si>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</si>
  <si>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</si>
  <si>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</si>
  <si>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</si>
  <si>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</si>
  <si>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</si>
  <si>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</si>
  <si>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</si>
  <si>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</si>
  <si>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</si>
  <si>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</si>
  <si>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</si>
  <si>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</si>
  <si>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</si>
  <si>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</si>
  <si>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</si>
  <si>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</si>
  <si>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</si>
  <si>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</si>
  <si>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</si>
  <si>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</si>
  <si>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</si>
  <si>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</si>
  <si>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</si>
  <si>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</si>
  <si>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</si>
  <si>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</si>
  <si>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</si>
  <si>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</si>
  <si>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</si>
  <si>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</si>
  <si>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</si>
  <si>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</si>
  <si>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</si>
  <si>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</si>
  <si>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</si>
  <si>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</si>
  <si>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</si>
  <si>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</si>
  <si>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</si>
  <si>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</si>
  <si>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</si>
  <si>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</si>
  <si>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</si>
  <si>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</si>
  <si>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</si>
  <si>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</si>
  <si>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</si>
  <si>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</si>
  <si>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</si>
  <si>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</si>
  <si>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</si>
  <si>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</si>
  <si>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</si>
  <si>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</si>
  <si>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</si>
  <si>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</si>
  <si>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</si>
  <si>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</si>
  <si>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</si>
  <si>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</si>
  <si>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</si>
  <si>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</si>
  <si>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</si>
  <si>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</si>
  <si>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</si>
  <si>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</si>
  <si>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</si>
  <si>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</si>
  <si>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</si>
  <si>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</si>
  <si>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</si>
  <si>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</si>
  <si>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</si>
  <si>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</si>
  <si>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</si>
  <si>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</si>
  <si>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</si>
  <si>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</si>
  <si>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</si>
  <si>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</si>
  <si>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</si>
  <si>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</si>
  <si>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</si>
  <si>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</si>
  <si>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</si>
  <si>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</si>
  <si>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</si>
  <si>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</si>
  <si>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</si>
  <si>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</si>
  <si>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</si>
  <si>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</si>
  <si>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</si>
  <si>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</si>
  <si>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</si>
  <si>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</si>
  <si>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</si>
  <si>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</si>
  <si>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</si>
  <si>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</si>
  <si>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</si>
  <si>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</si>
  <si>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</si>
  <si>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</si>
  <si>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</si>
  <si>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</si>
  <si>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</si>
  <si>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</si>
  <si>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</si>
  <si>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</si>
  <si>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</si>
  <si>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</si>
  <si>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</si>
  <si>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</si>
  <si>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</si>
  <si>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</si>
  <si>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</si>
  <si>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</si>
  <si>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</si>
  <si>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</si>
  <si>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</si>
  <si>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</si>
  <si>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</si>
  <si>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</si>
  <si>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</si>
  <si>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</si>
  <si>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</si>
  <si>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</si>
  <si>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</si>
  <si>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</si>
  <si>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</si>
  <si>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</si>
  <si>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</si>
  <si>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</si>
  <si>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</si>
  <si>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</si>
  <si>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</si>
  <si>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</si>
  <si>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</si>
  <si>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</si>
  <si>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</si>
  <si>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</si>
  <si>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</si>
  <si>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</si>
  <si>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</si>
  <si>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</si>
  <si>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</si>
  <si>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</si>
  <si>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</si>
  <si>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</si>
  <si>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</si>
  <si>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</si>
  <si>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</si>
  <si>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</si>
  <si>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</si>
  <si>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</si>
  <si>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</si>
  <si>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</si>
  <si>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</si>
  <si>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</si>
  <si>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</si>
  <si>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</si>
  <si>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</si>
  <si>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</si>
  <si>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</si>
  <si>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</si>
  <si>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</si>
  <si>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</si>
  <si>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</si>
  <si>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</si>
  <si>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</si>
  <si>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</si>
  <si>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</si>
  <si>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</si>
  <si>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</si>
  <si>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</si>
  <si>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</si>
  <si>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</si>
  <si>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</si>
  <si>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</si>
  <si>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</si>
  <si>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</si>
  <si>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</si>
  <si>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</si>
  <si>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</si>
  <si>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</si>
  <si>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</si>
  <si>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</si>
  <si>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</si>
  <si>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</si>
  <si>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</si>
  <si>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</si>
  <si>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</si>
  <si>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</si>
  <si>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</si>
  <si>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</si>
  <si>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</si>
  <si>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</si>
  <si>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</si>
  <si>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</si>
  <si>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</si>
  <si>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</si>
  <si>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</si>
  <si>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</si>
  <si>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</si>
  <si>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</si>
  <si>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</si>
  <si>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</si>
  <si>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</si>
  <si>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</si>
  <si>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</si>
  <si>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</si>
  <si>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</si>
  <si>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</si>
  <si>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</si>
  <si>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</si>
  <si>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</si>
  <si>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</si>
  <si>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</si>
  <si>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</si>
  <si>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</si>
  <si>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</si>
  <si>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</si>
  <si>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</si>
  <si>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</si>
  <si>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</si>
  <si>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</si>
  <si>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</si>
  <si>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</si>
  <si>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</si>
  <si>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</si>
  <si>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</si>
  <si>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</si>
  <si>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</si>
  <si>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</si>
  <si>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</si>
  <si>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</si>
  <si>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</si>
  <si>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</si>
  <si>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</si>
  <si>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</si>
  <si>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</si>
  <si>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</si>
  <si>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</si>
  <si>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</si>
  <si>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</si>
  <si>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</si>
  <si>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</si>
  <si>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</si>
  <si>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</si>
  <si>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</si>
  <si>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</si>
  <si>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</si>
  <si>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</si>
  <si>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</si>
  <si>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</si>
  <si>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</si>
  <si>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</si>
  <si>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</si>
  <si>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</si>
  <si>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</si>
  <si>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</si>
  <si>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</si>
  <si>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</si>
  <si>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</si>
  <si>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</si>
  <si>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</si>
  <si>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</si>
  <si>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</si>
  <si>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</si>
  <si>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</si>
  <si>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</si>
  <si>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</si>
  <si>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</si>
  <si>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</si>
  <si>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</si>
  <si>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</si>
  <si>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</si>
  <si>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</si>
  <si>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</si>
  <si>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</si>
  <si>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</si>
  <si>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</si>
  <si>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</si>
  <si>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</si>
  <si>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</si>
  <si>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</si>
  <si>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</si>
  <si>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</si>
  <si>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</si>
  <si>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</si>
  <si>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</si>
  <si>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</si>
  <si>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</si>
  <si>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</si>
  <si>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</si>
  <si>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</si>
  <si>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</si>
  <si>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</si>
  <si>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</si>
  <si>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</si>
  <si>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</si>
  <si>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</si>
  <si>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</si>
  <si>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</si>
  <si>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</si>
  <si>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</si>
  <si>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</si>
  <si>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</si>
  <si>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</si>
  <si>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</si>
  <si>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</si>
  <si>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</si>
  <si>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</si>
  <si>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</si>
  <si>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</si>
  <si>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</si>
  <si>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</si>
  <si>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</si>
  <si>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</si>
  <si>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</si>
  <si>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</si>
  <si>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</si>
  <si>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</si>
  <si>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</si>
  <si>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</si>
  <si>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</si>
  <si>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</si>
  <si>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</si>
  <si>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</si>
  <si>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</si>
  <si>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</si>
  <si>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</si>
  <si>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</si>
  <si>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</si>
  <si>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</si>
  <si>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</si>
  <si>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</si>
  <si>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</si>
  <si>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</si>
  <si>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</si>
  <si>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</si>
  <si>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</si>
  <si>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</si>
  <si>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</si>
  <si>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</si>
  <si>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</si>
  <si>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</si>
  <si>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</si>
  <si>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</si>
  <si>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</si>
  <si>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</si>
  <si>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</si>
  <si>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</si>
  <si>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</si>
  <si>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</si>
  <si>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</si>
  <si>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</si>
  <si>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</si>
  <si>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</si>
  <si>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</si>
  <si>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</si>
  <si>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</si>
  <si>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</si>
  <si>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</si>
  <si>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</si>
  <si>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</si>
  <si>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</si>
  <si>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</si>
  <si>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</si>
  <si>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</si>
  <si>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</si>
  <si>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</si>
  <si>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</si>
  <si>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</si>
  <si>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</si>
  <si>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</si>
  <si>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</si>
  <si>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</si>
  <si>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</si>
  <si>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</si>
  <si>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</si>
  <si>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</si>
  <si>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</si>
  <si>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</si>
  <si>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</si>
  <si>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</si>
  <si>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</si>
  <si>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</si>
  <si>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</si>
  <si>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</si>
  <si>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</si>
  <si>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</si>
  <si>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</si>
  <si>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</si>
  <si>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</si>
  <si>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</si>
  <si>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</si>
  <si>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</si>
  <si>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</si>
  <si>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</si>
  <si>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</si>
  <si>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</si>
  <si>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</si>
  <si>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</si>
  <si>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</si>
  <si>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</si>
  <si>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</si>
  <si>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</si>
  <si>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</si>
  <si>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</si>
  <si>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</si>
  <si>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</si>
  <si>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</si>
  <si>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</si>
  <si>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</si>
  <si>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</si>
  <si>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</si>
  <si>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</si>
  <si>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</si>
  <si>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</si>
  <si>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</si>
  <si>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</si>
  <si>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</si>
  <si>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</si>
  <si>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</si>
  <si>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</si>
  <si>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</si>
  <si>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</si>
  <si>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</si>
  <si>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</si>
  <si>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</si>
  <si>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</si>
  <si>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</si>
  <si>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</si>
  <si>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</si>
  <si>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</si>
  <si>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</si>
  <si>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</si>
  <si>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</si>
  <si>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</si>
  <si>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</si>
  <si>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</si>
  <si>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</si>
  <si>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</si>
  <si>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</si>
  <si>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</si>
  <si>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</si>
  <si>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</si>
  <si>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</si>
  <si>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</si>
  <si>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</si>
  <si>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</si>
  <si>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</si>
  <si>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</si>
  <si>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</si>
  <si>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</si>
  <si>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</si>
  <si>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</si>
  <si>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</si>
  <si>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</si>
  <si>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</si>
  <si>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</si>
  <si>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</si>
  <si>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</si>
  <si>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</si>
  <si>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PERFURAÇÃO E DESMONTE DE ROCHA</t>
  </si>
  <si>
    <t>PREFEITURA MUNICIPAL DE COTIPORA</t>
  </si>
  <si>
    <t>90898487000164</t>
  </si>
  <si>
    <t>Prestação de serviços para escavação a fogo em material de 3ª categoria</t>
  </si>
  <si>
    <t>Prestação de serviços para perfuração e desmonte de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</si>
</sst>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6</v>
      </c>
      <c r="C2" s="188"/>
      <c r="D2" s="76" t="s">
        <v>162</v>
      </c>
      <c r="E2" s="112">
        <v>2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89" t="s">
        <v>3971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3972</v>
      </c>
      <c r="C4" s="191"/>
      <c r="D4" s="191"/>
      <c r="E4" s="192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933000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2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topLeftCell="A4" workbookViewId="0">
      <selection activeCell="C13" sqref="C13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19" t="s">
        <v>3676</v>
      </c>
      <c r="B1" s="220"/>
      <c r="C1" s="220"/>
      <c r="D1" s="220"/>
      <c r="E1" s="220"/>
      <c r="F1" s="220"/>
      <c r="G1" s="220"/>
      <c r="H1" s="220"/>
      <c r="I1" s="220"/>
      <c r="J1" s="220"/>
      <c r="K1" s="221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2" t="str">
        <f>IF(Identificação!B2=0,"",Identificação!B2)</f>
        <v>Pregão Presencial</v>
      </c>
      <c r="D2" s="222"/>
      <c r="E2" s="222"/>
      <c r="F2" s="222"/>
      <c r="G2" s="222"/>
      <c r="H2" s="43" t="s">
        <v>151</v>
      </c>
      <c r="I2" s="44">
        <f>IF(Identificação!E2=0,"",Identificação!E2)</f>
        <v>2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0" t="s">
        <v>153</v>
      </c>
      <c r="B3" s="201"/>
      <c r="C3" s="202" t="str">
        <f>IF(Identificação!B3=0,"",Identificação!B3)</f>
        <v>PERFURAÇÃO E DESMONTE DE ROCHA</v>
      </c>
      <c r="D3" s="202"/>
      <c r="E3" s="202"/>
      <c r="F3" s="202"/>
      <c r="G3" s="202"/>
      <c r="H3" s="202"/>
      <c r="I3" s="202"/>
      <c r="J3" s="202"/>
      <c r="K3" s="203"/>
      <c r="L3" s="144"/>
      <c r="M3" s="144"/>
    </row>
    <row r="4" spans="1:18" s="45" customFormat="1" ht="15.75" thickBot="1" x14ac:dyDescent="0.3">
      <c r="A4" s="46" t="s">
        <v>176</v>
      </c>
      <c r="B4" s="47"/>
      <c r="C4" s="196" t="str">
        <f>IF(Identificação!B4=0,"",Identificação!B4)</f>
        <v>PREFEITURA MUNICIPAL DE COTIPORA</v>
      </c>
      <c r="D4" s="196"/>
      <c r="E4" s="196"/>
      <c r="F4" s="196"/>
      <c r="G4" s="196"/>
      <c r="H4" s="196"/>
      <c r="I4" s="196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6" t="str">
        <f>IF(Identificação!B5=0,"",Identificação!B5)</f>
        <v>Compras e Outros Serviços</v>
      </c>
      <c r="D5" s="196"/>
      <c r="E5" s="196"/>
      <c r="F5" s="196"/>
      <c r="G5" s="197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198">
        <f>SUMIFS(K12:K39953,B12:B39953,"&gt;0",K12:K39953,"&lt;&gt;0")</f>
        <v>933000</v>
      </c>
      <c r="D6" s="198"/>
      <c r="E6" s="198"/>
      <c r="F6" s="198"/>
      <c r="G6" s="199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1" t="s">
        <v>3762</v>
      </c>
      <c r="B10" s="211" t="s">
        <v>3760</v>
      </c>
      <c r="C10" s="211" t="s">
        <v>3761</v>
      </c>
      <c r="D10" s="213" t="s">
        <v>3675</v>
      </c>
      <c r="E10" s="215" t="s">
        <v>168</v>
      </c>
      <c r="F10" s="217" t="s">
        <v>3674</v>
      </c>
      <c r="G10" s="213" t="s">
        <v>156</v>
      </c>
      <c r="H10" s="208" t="s">
        <v>165</v>
      </c>
      <c r="I10" s="209"/>
      <c r="J10" s="209"/>
      <c r="K10" s="209"/>
      <c r="L10" s="209"/>
      <c r="M10" s="210"/>
      <c r="N10" s="204" t="s">
        <v>177</v>
      </c>
      <c r="O10" s="205"/>
      <c r="P10" s="206" t="s">
        <v>178</v>
      </c>
      <c r="Q10" s="207"/>
      <c r="R10" s="195" t="s">
        <v>3678</v>
      </c>
    </row>
    <row r="11" spans="1:18" s="40" customFormat="1" ht="45" x14ac:dyDescent="0.25">
      <c r="A11" s="212"/>
      <c r="B11" s="212"/>
      <c r="C11" s="212"/>
      <c r="D11" s="214"/>
      <c r="E11" s="216"/>
      <c r="F11" s="218"/>
      <c r="G11" s="214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5"/>
    </row>
    <row r="12" spans="1:18" ht="30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10000</v>
      </c>
      <c r="I12" s="166" t="s">
        <v>3697</v>
      </c>
      <c r="J12" s="174">
        <v>77</v>
      </c>
      <c r="K12" s="86">
        <f>IFERROR(IF(H12*J12&lt;&gt;0,ROUND(ROUND(H12,4)*ROUND(J12,4),2),""),"")</f>
        <v>770000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30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10000</v>
      </c>
      <c r="I13" s="166" t="s">
        <v>3697</v>
      </c>
      <c r="J13" s="174">
        <v>16.3</v>
      </c>
      <c r="K13" s="167">
        <f>IFERROR(IF(H13*J13&lt;&gt;0,ROUND(ROUND(H13,4)*ROUND(J13,4),2),""),"")</f>
        <v>163000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 t="str">
        <f>IF(AND(G14&lt;&gt;"",H14&gt;0,I14&lt;&gt;"",J14&lt;&gt;0,K14&lt;&gt;0),COUNT($B$11:B13)+1,"")</f>
        <v/>
      </c>
      <c r="C14" s="72"/>
      <c r="D14" s="141"/>
      <c r="E14" s="180"/>
      <c r="F14" s="107"/>
      <c r="G14" s="66"/>
      <c r="H14" s="174"/>
      <c r="I14" s="166"/>
      <c r="J14" s="174"/>
      <c r="K14" s="156" t="str">
        <f>IFERROR(IF(H14*J14&lt;&gt;0,ROUND(ROUND(H14,4)*ROUND(J14,4),2),""),"")</f>
        <v/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 t="str">
        <f>IF(AND(G15&lt;&gt;"",H15&gt;0,I15&lt;&gt;"",J15&lt;&gt;0,K15&lt;&gt;0),COUNT($B$11:B14)+1,"")</f>
        <v/>
      </c>
      <c r="C15" s="72"/>
      <c r="D15" s="141"/>
      <c r="E15" s="180"/>
      <c r="F15" s="107"/>
      <c r="G15" s="66"/>
      <c r="H15" s="174"/>
      <c r="I15" s="166"/>
      <c r="J15" s="174"/>
      <c r="K15" s="156" t="str">
        <f t="shared" ref="K15:K78" si="0">IFERROR(IF(H15*J15&lt;&gt;0,ROUND(ROUND(H15,4)*ROUND(J15,4),2),""),"")</f>
        <v/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 t="str">
        <f>IF(AND(G16&lt;&gt;"",H16&gt;0,I16&lt;&gt;"",J16&lt;&gt;0,K16&lt;&gt;0),COUNT($B$11:B15)+1,"")</f>
        <v/>
      </c>
      <c r="C16" s="72"/>
      <c r="D16" s="141"/>
      <c r="E16" s="180"/>
      <c r="F16" s="107"/>
      <c r="G16" s="66"/>
      <c r="H16" s="174"/>
      <c r="I16" s="166"/>
      <c r="J16" s="174"/>
      <c r="K16" s="156" t="str">
        <f t="shared" si="0"/>
        <v/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 t="str">
        <f>IF(AND(G17&lt;&gt;"",H17&gt;0,I17&lt;&gt;"",J17&lt;&gt;0,K17&lt;&gt;0),COUNT($B$11:B16)+1,"")</f>
        <v/>
      </c>
      <c r="C17" s="72"/>
      <c r="D17" s="141"/>
      <c r="E17" s="180"/>
      <c r="F17" s="107"/>
      <c r="G17" s="66"/>
      <c r="H17" s="174"/>
      <c r="I17" s="166"/>
      <c r="J17" s="174"/>
      <c r="K17" s="156" t="str">
        <f t="shared" si="0"/>
        <v/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 t="str">
        <f>IF(AND(G18&lt;&gt;"",H18&gt;0,I18&lt;&gt;"",J18&lt;&gt;0,K18&lt;&gt;0),COUNT($B$11:B17)+1,"")</f>
        <v/>
      </c>
      <c r="C18" s="72"/>
      <c r="D18" s="141"/>
      <c r="E18" s="180"/>
      <c r="F18" s="107"/>
      <c r="G18" s="66"/>
      <c r="H18" s="174"/>
      <c r="I18" s="166"/>
      <c r="J18" s="174"/>
      <c r="K18" s="156" t="str">
        <f t="shared" si="0"/>
        <v/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 t="str">
        <f>IF(AND(G19&lt;&gt;"",H19&gt;0,I19&lt;&gt;"",J19&lt;&gt;0,K19&lt;&gt;0),COUNT($B$11:B18)+1,"")</f>
        <v/>
      </c>
      <c r="C19" s="72"/>
      <c r="D19" s="141"/>
      <c r="E19" s="180"/>
      <c r="F19" s="107"/>
      <c r="G19" s="66"/>
      <c r="H19" s="174"/>
      <c r="I19" s="166"/>
      <c r="J19" s="174"/>
      <c r="K19" s="156" t="str">
        <f t="shared" si="0"/>
        <v/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/>
      <c r="D20" s="141"/>
      <c r="E20" s="180"/>
      <c r="F20" s="107"/>
      <c r="G20" s="66"/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 t="str">
        <f>IF(AND(G21&lt;&gt;"",H21&gt;0,I21&lt;&gt;"",J21&lt;&gt;0,K21&lt;&gt;0),COUNT($B$11:B20)+1,"")</f>
        <v/>
      </c>
      <c r="C21" s="72"/>
      <c r="D21" s="141"/>
      <c r="E21" s="180"/>
      <c r="F21" s="107"/>
      <c r="G21" s="66"/>
      <c r="H21" s="174"/>
      <c r="I21" s="166"/>
      <c r="J21" s="174"/>
      <c r="K21" s="156" t="str">
        <f t="shared" si="0"/>
        <v/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66"/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3" t="s">
        <v>3679</v>
      </c>
      <c r="B1" s="224"/>
      <c r="C1" s="224"/>
      <c r="D1" s="224"/>
      <c r="E1" s="224"/>
      <c r="F1" s="224"/>
      <c r="G1" s="224"/>
      <c r="H1" s="225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2" t="str">
        <f>IF(Identificação!B2=0,"",Identificação!B2)</f>
        <v>Pregão Presencial</v>
      </c>
      <c r="D2" s="232"/>
      <c r="E2" s="30" t="s">
        <v>151</v>
      </c>
      <c r="F2" s="31">
        <f>IF(Identificação!E2=0,"",Identificação!E2)</f>
        <v>2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0" t="s">
        <v>153</v>
      </c>
      <c r="B3" s="231"/>
      <c r="C3" s="228" t="str">
        <f>IF(Identificação!B3=0,"",Identificação!B3)</f>
        <v>PERFURAÇÃO E DESMONTE DE ROCHA</v>
      </c>
      <c r="D3" s="228"/>
      <c r="E3" s="228"/>
      <c r="F3" s="228"/>
      <c r="G3" s="228"/>
      <c r="H3" s="229"/>
      <c r="I3" s="153"/>
      <c r="J3" s="153"/>
    </row>
    <row r="4" spans="1:12" s="29" customFormat="1" ht="15.75" thickBot="1" x14ac:dyDescent="0.3">
      <c r="A4" s="19" t="s">
        <v>3793</v>
      </c>
      <c r="B4" s="27"/>
      <c r="C4" s="191"/>
      <c r="D4" s="191"/>
      <c r="E4" s="191"/>
      <c r="F4" s="191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3" t="str">
        <f>IF(Identificação!B5=0,"",Identificação!B5)</f>
        <v>Compras e Outros Serviços</v>
      </c>
      <c r="D5" s="234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6">
        <f>SUMIFS(H12:H39953,B12:B39953,"&gt;0",H12:H39953,"&lt;&gt;0")</f>
        <v>0</v>
      </c>
      <c r="D6" s="227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5" t="s">
        <v>3755</v>
      </c>
      <c r="B10" s="235" t="s">
        <v>3756</v>
      </c>
      <c r="C10" s="235" t="s">
        <v>3677</v>
      </c>
      <c r="D10" s="237" t="s">
        <v>3757</v>
      </c>
      <c r="E10" s="239" t="s">
        <v>171</v>
      </c>
      <c r="F10" s="240"/>
      <c r="G10" s="240"/>
      <c r="H10" s="240"/>
      <c r="I10" s="240"/>
      <c r="J10" s="240"/>
      <c r="K10" s="240"/>
    </row>
    <row r="11" spans="1:12" s="28" customFormat="1" ht="45" x14ac:dyDescent="0.25">
      <c r="A11" s="236"/>
      <c r="B11" s="236"/>
      <c r="C11" s="236"/>
      <c r="D11" s="238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Prestação de serviços para escavação a fogo em material de 3ª categoria</v>
      </c>
      <c r="E12" s="176">
        <f>IF('Orçamento-base'!H12&gt;0,'Orçamento-base'!H12,"")</f>
        <v>10000</v>
      </c>
      <c r="F12" s="86" t="str">
        <f>IF('Orçamento-base'!I12&gt;0,'Orçamento-base'!I12,"")</f>
        <v>m3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Prestação de serviços para perfuração e desmonte de rocha</v>
      </c>
      <c r="E13" s="176">
        <f>IF('Orçamento-base'!H13&gt;0,'Orçamento-base'!H13,"")</f>
        <v>10000</v>
      </c>
      <c r="F13" s="86" t="str">
        <f>IF('Orçamento-base'!I13&gt;0,'Orçamento-base'!I13,"")</f>
        <v>m3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2021-01-19T13:14:46Z</dcterms:modified>
</cp:coreProperties>
</file>