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LICITAÇÃO 2021\2021\TOMADA DE PREÇOS\planilha licitacon rosário zanette\"/>
    </mc:Choice>
  </mc:AlternateContent>
  <xr:revisionPtr revIDLastSave="0" documentId="13_ncr:1_{281704D8-8A42-41E8-90F4-3F047C797CE0}" xr6:coauthVersionLast="46" xr6:coauthVersionMax="46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K15" i="3" l="1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14" i="3" l="1"/>
  <c r="O14" i="3"/>
  <c r="Q14" i="3"/>
  <c r="B17" i="3"/>
  <c r="B15" i="3" l="1"/>
  <c r="B22" i="3"/>
  <c r="B24" i="3"/>
  <c r="B25" i="3"/>
  <c r="B27" i="3"/>
  <c r="B35" i="3"/>
  <c r="B36" i="3"/>
  <c r="B38" i="3"/>
  <c r="B40" i="3"/>
  <c r="B45" i="3"/>
  <c r="B47" i="3"/>
  <c r="B48" i="3"/>
  <c r="B50" i="3"/>
  <c r="B59" i="3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K12" i="3" l="1"/>
  <c r="B12" i="3" s="1"/>
  <c r="B14" i="3" s="1"/>
  <c r="B16" i="3" s="1"/>
  <c r="B18" i="3" l="1"/>
  <c r="B19" i="3" s="1"/>
  <c r="E12" i="6"/>
  <c r="H12" i="6" s="1"/>
  <c r="B20" i="3" l="1"/>
  <c r="C5" i="6"/>
  <c r="C3" i="6"/>
  <c r="H2" i="6"/>
  <c r="F2" i="6"/>
  <c r="C2" i="6"/>
  <c r="K4" i="3"/>
  <c r="K2" i="3"/>
  <c r="C3" i="3"/>
  <c r="C4" i="3"/>
  <c r="C5" i="3"/>
  <c r="I2" i="3"/>
  <c r="C2" i="3"/>
  <c r="B21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3" i="3" l="1"/>
  <c r="E13" i="6"/>
  <c r="H13" i="6" s="1"/>
  <c r="O13" i="3"/>
  <c r="B26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8" i="3" l="1"/>
  <c r="B29" i="3" s="1"/>
  <c r="B30" i="3" s="1"/>
  <c r="B31" i="3" s="1"/>
  <c r="B32" i="3" s="1"/>
  <c r="B33" i="3" s="1"/>
  <c r="B34" i="3" s="1"/>
  <c r="B37" i="3" s="1"/>
  <c r="B39" i="3" s="1"/>
  <c r="B41" i="3" s="1"/>
  <c r="B42" i="3" s="1"/>
  <c r="B43" i="3" s="1"/>
  <c r="B44" i="3" s="1"/>
  <c r="B46" i="3" s="1"/>
  <c r="B49" i="3" s="1"/>
  <c r="B51" i="3" s="1"/>
  <c r="B52" i="3" s="1"/>
  <c r="B53" i="3" s="1"/>
  <c r="B54" i="3" s="1"/>
  <c r="B55" i="3" s="1"/>
  <c r="B56" i="3" s="1"/>
  <c r="B57" i="3" s="1"/>
  <c r="B58" i="3" s="1"/>
  <c r="B60" i="3" s="1"/>
  <c r="B61" i="3" s="1"/>
  <c r="B62" i="3" s="1"/>
  <c r="B63" i="3" s="1"/>
  <c r="B64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<sst xmlns="http://schemas.openxmlformats.org/spreadsheetml/2006/main" count="15313" uniqueCount="4098">
  <si>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</si>
  <si>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</si>
  <si>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</si>
  <si>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</si>
  <si>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</si>
  <si>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</si>
  <si>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</si>
  <si>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</si>
  <si>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</si>
  <si>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</si>
  <si>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</si>
  <si>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</si>
  <si>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</si>
  <si>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</si>
  <si>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</si>
  <si>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</si>
  <si>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</si>
  <si>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</si>
  <si>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</si>
  <si>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</si>
  <si>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</si>
  <si>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</si>
  <si>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</si>
  <si>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</si>
  <si>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</si>
  <si>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</si>
  <si>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</si>
  <si>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</si>
  <si>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</si>
  <si>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</si>
  <si>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</si>
  <si>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</si>
  <si>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</si>
  <si>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</si>
  <si>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</si>
  <si>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</si>
  <si>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</si>
  <si>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</si>
  <si>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</si>
  <si>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</si>
  <si>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</si>
  <si>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</si>
  <si>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</si>
  <si>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</si>
  <si>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</si>
  <si>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</si>
  <si>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</si>
  <si>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</si>
  <si>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</si>
  <si>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</si>
  <si>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</si>
  <si>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</si>
  <si>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</si>
  <si>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</si>
  <si>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</si>
  <si>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</si>
  <si>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</si>
  <si>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</si>
  <si>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</si>
  <si>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</si>
  <si>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</si>
  <si>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</si>
  <si>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</si>
  <si>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</si>
  <si>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</si>
  <si>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</si>
  <si>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</si>
  <si>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</si>
  <si>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</si>
  <si>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</si>
  <si>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</si>
  <si>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</si>
  <si>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</si>
  <si>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</si>
  <si>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</si>
  <si>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</si>
  <si>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</si>
  <si>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</si>
  <si>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</si>
  <si>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</si>
  <si>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</si>
  <si>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</si>
  <si>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</si>
  <si>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</si>
  <si>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</si>
  <si>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</si>
  <si>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</si>
  <si>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</si>
  <si>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</si>
  <si>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</si>
  <si>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</si>
  <si>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</si>
  <si>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</si>
  <si>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</si>
  <si>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</si>
  <si>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</si>
  <si>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</si>
  <si>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</si>
  <si>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</si>
  <si>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</si>
  <si>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</si>
  <si>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</si>
  <si>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</si>
  <si>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</si>
  <si>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</si>
  <si>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</si>
  <si>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</si>
  <si>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</si>
  <si>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</si>
  <si>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</si>
  <si>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</si>
  <si>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</si>
  <si>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</si>
  <si>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</si>
  <si>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</si>
  <si>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</si>
  <si>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</si>
  <si>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</si>
  <si>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</si>
  <si>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</si>
  <si>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</si>
  <si>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</si>
  <si>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</si>
  <si>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</si>
  <si>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</si>
  <si>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</si>
  <si>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</si>
  <si>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</si>
  <si>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</si>
  <si>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</si>
  <si>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</si>
  <si>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</si>
  <si>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</si>
  <si>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</si>
  <si>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</si>
  <si>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</si>
  <si>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</si>
  <si>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</si>
  <si>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</si>
  <si>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</si>
  <si>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</si>
  <si>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</si>
  <si>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</si>
  <si>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</si>
  <si>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</si>
  <si>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</si>
  <si>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</si>
  <si>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</si>
  <si>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</si>
  <si>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</si>
  <si>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</si>
  <si>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</si>
  <si>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</si>
  <si>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</si>
  <si>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</si>
  <si>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</si>
  <si>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</si>
  <si>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</si>
  <si>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</si>
  <si>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</si>
  <si>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</si>
  <si>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</si>
  <si>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</si>
  <si>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</si>
  <si>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</si>
  <si>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</si>
  <si>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</si>
  <si>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</si>
  <si>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</si>
  <si>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</si>
  <si>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</si>
  <si>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</si>
  <si>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</si>
  <si>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</si>
  <si>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</si>
  <si>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</si>
  <si>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</si>
  <si>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</si>
  <si>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</si>
  <si>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</si>
  <si>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</si>
  <si>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</si>
  <si>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</si>
  <si>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</si>
  <si>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</si>
  <si>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</si>
  <si>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</si>
  <si>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</si>
  <si>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</si>
  <si>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</si>
  <si>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</si>
  <si>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</si>
  <si>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</si>
  <si>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</si>
  <si>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</si>
  <si>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</si>
  <si>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</si>
  <si>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</si>
  <si>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</si>
  <si>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</si>
  <si>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</si>
  <si>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</si>
  <si>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</si>
  <si>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</si>
  <si>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</si>
  <si>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</si>
  <si>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</si>
  <si>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</si>
  <si>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</si>
  <si>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</si>
  <si>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</si>
  <si>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</si>
  <si>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</si>
  <si>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</si>
  <si>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</si>
  <si>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</si>
  <si>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</si>
  <si>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</si>
  <si>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</si>
  <si>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</si>
  <si>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</si>
  <si>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</si>
  <si>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</si>
  <si>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</si>
  <si>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</si>
  <si>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</si>
  <si>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</si>
  <si>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</si>
  <si>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</si>
  <si>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</si>
  <si>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</si>
  <si>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</si>
  <si>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</si>
  <si>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</si>
  <si>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</si>
  <si>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</si>
  <si>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</si>
  <si>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</si>
  <si>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</si>
  <si>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</si>
  <si>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</si>
  <si>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</si>
  <si>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</si>
  <si>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</si>
  <si>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</si>
  <si>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</si>
  <si>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</si>
  <si>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</si>
  <si>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</si>
  <si>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</si>
  <si>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</si>
  <si>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</si>
  <si>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</si>
  <si>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</si>
  <si>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</si>
  <si>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</si>
  <si>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</si>
  <si>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</si>
  <si>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</si>
  <si>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</si>
  <si>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</si>
  <si>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</si>
  <si>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</si>
  <si>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</si>
  <si>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</si>
  <si>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</si>
  <si>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</si>
  <si>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</si>
  <si>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</si>
  <si>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</si>
  <si>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</si>
  <si>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</si>
  <si>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</si>
  <si>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</si>
  <si>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</si>
  <si>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</si>
  <si>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</si>
  <si>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</si>
  <si>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</si>
  <si>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</si>
  <si>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</si>
  <si>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</si>
  <si>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</si>
  <si>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</si>
  <si>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</si>
  <si>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</si>
  <si>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</si>
  <si>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</si>
  <si>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</si>
  <si>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</si>
  <si>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</si>
  <si>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</si>
  <si>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</si>
  <si>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</si>
  <si>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</si>
  <si>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</si>
  <si>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</si>
  <si>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</si>
  <si>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</si>
  <si>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</si>
  <si>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</si>
  <si>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</si>
  <si>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</si>
  <si>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</si>
  <si>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</si>
  <si>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</si>
  <si>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</si>
  <si>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</si>
  <si>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</si>
  <si>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</si>
  <si>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</si>
  <si>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</si>
  <si>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</si>
  <si>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</si>
  <si>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</si>
  <si>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</si>
  <si>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</si>
  <si>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</si>
  <si>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</si>
  <si>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</si>
  <si>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</si>
  <si>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</si>
  <si>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</si>
  <si>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</si>
  <si>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</si>
  <si>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</si>
  <si>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</si>
  <si>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</si>
  <si>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</si>
  <si>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</si>
  <si>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</si>
  <si>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</si>
  <si>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</si>
  <si>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</si>
  <si>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</si>
  <si>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</si>
  <si>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</si>
  <si>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</si>
  <si>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</si>
  <si>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</si>
  <si>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</si>
  <si>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</si>
  <si>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</si>
  <si>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</si>
  <si>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</si>
  <si>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</si>
  <si>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</si>
  <si>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</si>
  <si>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</si>
  <si>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</si>
  <si>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</si>
  <si>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</si>
  <si>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</si>
  <si>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</si>
  <si>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</si>
  <si>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</si>
  <si>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</si>
  <si>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</si>
  <si>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</si>
  <si>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</si>
  <si>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</si>
  <si>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</si>
  <si>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</si>
  <si>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</si>
  <si>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</si>
  <si>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</si>
  <si>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</si>
  <si>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</si>
  <si>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</si>
  <si>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</si>
  <si>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</si>
  <si>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</si>
  <si>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</si>
  <si>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</si>
  <si>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</si>
  <si>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</si>
  <si>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</si>
  <si>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</si>
  <si>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</si>
  <si>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</si>
  <si>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</si>
  <si>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</si>
  <si>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</si>
  <si>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</si>
  <si>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</si>
  <si>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</si>
  <si>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</si>
  <si>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</si>
  <si>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</si>
  <si>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</si>
  <si>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</si>
  <si>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</si>
  <si>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</si>
  <si>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</si>
  <si>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</si>
  <si>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</si>
  <si>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</si>
  <si>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</si>
  <si>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</si>
  <si>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</si>
  <si>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</si>
  <si>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</si>
  <si>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</si>
  <si>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</si>
  <si>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</si>
  <si>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</si>
  <si>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</si>
  <si>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</si>
  <si>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</si>
  <si>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</si>
  <si>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</si>
  <si>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</si>
  <si>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</si>
  <si>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</si>
  <si>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</si>
  <si>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</si>
  <si>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</si>
  <si>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</si>
  <si>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</si>
  <si>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</si>
  <si>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</si>
  <si>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</si>
  <si>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</si>
  <si>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</si>
  <si>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</si>
  <si>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</si>
  <si>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</si>
  <si>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</si>
  <si>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</si>
  <si>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</si>
  <si>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</si>
  <si>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</si>
  <si>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</si>
  <si>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</si>
  <si>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</si>
  <si>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</si>
  <si>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</si>
  <si>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</si>
  <si>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</si>
  <si>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</si>
  <si>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</si>
  <si>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</si>
  <si>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</si>
  <si>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</si>
  <si>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</si>
  <si>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</si>
  <si>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</si>
  <si>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</si>
  <si>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</si>
  <si>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</si>
  <si>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</si>
  <si>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</si>
  <si>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</si>
  <si>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</si>
  <si>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</si>
  <si>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</si>
  <si>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</si>
  <si>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</si>
  <si>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</si>
  <si>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</si>
  <si>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</si>
  <si>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</si>
  <si>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</si>
  <si>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</si>
  <si>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</si>
  <si>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</si>
  <si>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</si>
  <si>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</si>
  <si>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</si>
  <si>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</si>
  <si>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</si>
  <si>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</si>
  <si>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</si>
  <si>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</si>
  <si>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</si>
  <si>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</si>
  <si>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</si>
  <si>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</si>
  <si>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</si>
  <si>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</si>
  <si>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</si>
  <si>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</si>
  <si>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</si>
  <si>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</si>
  <si>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</si>
  <si>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</si>
  <si>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</si>
  <si>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</si>
  <si>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</si>
  <si>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</si>
  <si>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</si>
  <si>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</si>
  <si>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</si>
  <si>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</si>
  <si>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</si>
  <si>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</si>
  <si>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</si>
  <si>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</si>
  <si>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</si>
  <si>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</si>
  <si>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</si>
  <si>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</si>
  <si>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</si>
  <si>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</si>
  <si>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</si>
  <si>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</si>
  <si>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</si>
  <si>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</si>
  <si>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</si>
  <si>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</si>
  <si>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</si>
  <si>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</si>
  <si>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</si>
  <si>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</si>
  <si>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</si>
  <si>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</si>
  <si>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</si>
  <si>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</si>
  <si>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</si>
  <si>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</si>
  <si>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</si>
  <si>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</si>
  <si>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</si>
  <si>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</si>
  <si>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</si>
  <si>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</si>
  <si>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</si>
  <si>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</si>
  <si>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</si>
  <si>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</si>
  <si>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</si>
  <si>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</si>
  <si>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</si>
  <si>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</si>
  <si>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</si>
  <si>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</si>
  <si>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</si>
  <si>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</si>
  <si>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</si>
  <si>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</si>
  <si>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</si>
  <si>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</si>
  <si>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</si>
  <si>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</si>
  <si>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</si>
  <si>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</si>
  <si>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</si>
  <si>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</si>
  <si>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</si>
  <si>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</si>
  <si>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</si>
  <si>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</si>
  <si>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</si>
  <si>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</si>
  <si>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</si>
  <si>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</si>
  <si>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</si>
  <si>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</si>
  <si>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</si>
  <si>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</si>
  <si>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</si>
  <si>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</si>
  <si>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</si>
  <si>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</si>
  <si>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</si>
  <si>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</si>
  <si>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</si>
  <si>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</si>
  <si>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</si>
  <si>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</si>
  <si>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</si>
  <si>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</si>
  <si>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</si>
  <si>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</si>
  <si>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</si>
  <si>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</si>
  <si>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</si>
  <si>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</si>
  <si>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</si>
  <si>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</si>
  <si>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</si>
  <si>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</si>
  <si>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</si>
  <si>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</si>
  <si>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</si>
  <si>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</si>
  <si>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</si>
  <si>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</si>
  <si>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</si>
  <si>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</si>
  <si>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</si>
  <si>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</si>
  <si>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</si>
  <si>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</si>
  <si>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</si>
  <si>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</si>
  <si>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</si>
  <si>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</si>
  <si>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</si>
  <si>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</si>
  <si>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</si>
  <si>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</si>
  <si>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</si>
  <si>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</si>
  <si>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</si>
  <si>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</si>
  <si>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</si>
  <si>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</si>
  <si>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</si>
  <si>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</si>
  <si>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</si>
  <si>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</si>
  <si>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</si>
  <si>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</si>
  <si>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</si>
  <si>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</si>
  <si>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</si>
  <si>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</si>
  <si>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</si>
  <si>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</si>
  <si>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</si>
  <si>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</si>
  <si>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</si>
  <si>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</si>
  <si>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</si>
  <si>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</si>
  <si>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</si>
  <si>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</si>
  <si>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</si>
  <si>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</si>
  <si>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</si>
  <si>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</si>
  <si>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</si>
  <si>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</si>
  <si>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</si>
  <si>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</si>
  <si>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</si>
  <si>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</si>
  <si>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</si>
  <si>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</si>
  <si>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</si>
  <si>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</si>
  <si>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</si>
  <si>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</si>
  <si>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</si>
  <si>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</si>
  <si>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</si>
  <si>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</si>
  <si>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</si>
  <si>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</si>
  <si>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</si>
  <si>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</si>
  <si>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</si>
  <si>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</si>
  <si>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</si>
  <si>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</si>
  <si>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</si>
  <si>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</si>
  <si>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</si>
  <si>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</si>
  <si>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</si>
  <si>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</si>
  <si>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</si>
  <si>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</si>
  <si>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</si>
  <si>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</si>
  <si>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</si>
  <si>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</si>
  <si>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</si>
  <si>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</si>
  <si>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</si>
  <si>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</si>
  <si>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</si>
  <si>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</si>
  <si>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</si>
  <si>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</si>
  <si>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</si>
  <si>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</si>
  <si>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</si>
  <si>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</si>
  <si>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</si>
  <si>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</si>
  <si>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</si>
  <si>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</si>
  <si>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</si>
  <si>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</si>
  <si>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</si>
  <si>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</si>
  <si>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</si>
  <si>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</si>
  <si>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</si>
  <si>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</si>
  <si>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</si>
  <si>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</si>
  <si>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</si>
  <si>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</si>
  <si>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</si>
  <si>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</si>
  <si>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</si>
  <si>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</si>
  <si>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</si>
  <si>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</si>
  <si>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</si>
  <si>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</si>
  <si>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</si>
  <si>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</si>
  <si>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</si>
  <si>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</si>
  <si>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</si>
  <si>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</si>
  <si>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</si>
  <si>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</si>
  <si>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</si>
  <si>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</si>
  <si>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</si>
  <si>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</si>
  <si>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</si>
  <si>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</si>
  <si>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</si>
  <si>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</si>
  <si>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</si>
  <si>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</si>
  <si>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</si>
  <si>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</si>
  <si>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</si>
  <si>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</si>
  <si>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</si>
  <si>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</si>
  <si>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</si>
  <si>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</si>
  <si>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</si>
  <si>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</si>
  <si>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</si>
  <si>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</si>
  <si>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</si>
  <si>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</si>
  <si>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</si>
  <si>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</si>
  <si>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</si>
  <si>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</si>
  <si>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</si>
  <si>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</si>
  <si>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</si>
  <si>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</si>
  <si>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</si>
  <si>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</si>
  <si>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</si>
  <si>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</si>
  <si>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</si>
  <si>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</si>
  <si>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</si>
  <si>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</si>
  <si>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</si>
  <si>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</si>
  <si>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</si>
  <si>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</si>
  <si>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</si>
  <si>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</si>
  <si>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</si>
  <si>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</si>
  <si>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</si>
  <si>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</si>
  <si>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</si>
  <si>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</si>
  <si>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</si>
  <si>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</si>
  <si>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</si>
  <si>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</si>
  <si>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</si>
  <si>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</si>
  <si>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</si>
  <si>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</si>
  <si>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</si>
  <si>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</si>
  <si>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</si>
  <si>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</si>
  <si>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</si>
  <si>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</si>
  <si>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</si>
  <si>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</si>
  <si>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</si>
  <si>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</si>
  <si>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</si>
  <si>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</si>
  <si>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</si>
  <si>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</si>
  <si>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</si>
  <si>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</si>
  <si>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</si>
  <si>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</si>
  <si>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</si>
  <si>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</si>
  <si>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</si>
  <si>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</si>
  <si>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</si>
  <si>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</si>
  <si>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</si>
  <si>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</si>
  <si>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</si>
  <si>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</si>
  <si>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</si>
  <si>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</si>
  <si>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</si>
  <si>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</si>
  <si>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</si>
  <si>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</si>
  <si>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</si>
  <si>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</si>
  <si>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</si>
  <si>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</si>
  <si>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</si>
  <si>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</si>
  <si>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</si>
  <si>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</si>
  <si>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</si>
  <si>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</si>
  <si>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</si>
  <si>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</si>
  <si>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</si>
  <si>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</si>
  <si>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</si>
  <si>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</si>
  <si>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</si>
  <si>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</si>
  <si>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</si>
  <si>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</si>
  <si>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</si>
  <si>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</si>
  <si>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</si>
  <si>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</si>
  <si>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</si>
  <si>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</si>
  <si>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</si>
  <si>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</si>
  <si>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</si>
  <si>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</si>
  <si>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</si>
  <si>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</si>
  <si>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</si>
  <si>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</si>
  <si>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</si>
  <si>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</si>
  <si>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</si>
  <si>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</si>
  <si>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</si>
  <si>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</si>
  <si>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</si>
  <si>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</si>
  <si>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</si>
  <si>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</si>
  <si>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</si>
  <si>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</si>
  <si>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</si>
  <si>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</si>
  <si>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</si>
  <si>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</si>
  <si>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</si>
  <si>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</si>
  <si>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</si>
  <si>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</si>
  <si>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</si>
  <si>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</si>
  <si>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</si>
  <si>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</si>
  <si>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</si>
  <si>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</si>
  <si>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</si>
  <si>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</si>
  <si>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</si>
  <si>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</si>
  <si>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</si>
  <si>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</si>
  <si>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</si>
  <si>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</si>
  <si>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</si>
  <si>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</si>
  <si>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</si>
  <si>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</si>
  <si>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</si>
  <si>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</si>
  <si>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</si>
  <si>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</si>
  <si>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</si>
  <si>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</si>
  <si>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</si>
  <si>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</si>
  <si>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</si>
  <si>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</si>
  <si>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</si>
  <si>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</si>
  <si>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</si>
  <si>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</si>
  <si>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</si>
  <si>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</si>
  <si>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</si>
  <si>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</si>
  <si>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</si>
  <si>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</si>
  <si>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</si>
  <si>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</si>
  <si>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</si>
  <si>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</si>
  <si>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</si>
  <si>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</si>
  <si>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</si>
  <si>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</si>
  <si>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</si>
  <si>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</si>
  <si>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</si>
  <si>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</si>
  <si>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</si>
  <si>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</si>
  <si>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</si>
  <si>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</si>
  <si>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</si>
  <si>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</si>
  <si>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</si>
  <si>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</si>
  <si>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</si>
  <si>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</si>
  <si>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</si>
  <si>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</si>
  <si>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</si>
  <si>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</si>
  <si>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</si>
  <si>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</si>
  <si>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</si>
  <si>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</si>
  <si>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</si>
  <si>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</si>
  <si>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</si>
  <si>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</si>
  <si>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</si>
  <si>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</si>
  <si>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</si>
  <si>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</si>
  <si>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</si>
  <si>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</si>
  <si>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</si>
  <si>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</si>
  <si>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</si>
  <si>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</si>
  <si>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</si>
  <si>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</si>
  <si>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</si>
  <si>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</si>
  <si>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</si>
  <si>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</si>
  <si>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</si>
  <si>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</si>
  <si>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</si>
  <si>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</si>
  <si>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</si>
  <si>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</si>
  <si>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</si>
  <si>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</si>
  <si>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</si>
  <si>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</si>
  <si>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</si>
  <si>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</si>
  <si>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</si>
  <si>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</si>
  <si>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</si>
  <si>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</si>
  <si>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</si>
  <si>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</si>
  <si>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</si>
  <si>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</si>
  <si>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</si>
  <si>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</si>
  <si>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</si>
  <si>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</si>
  <si>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</si>
  <si>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</si>
  <si>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</si>
  <si>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</si>
  <si>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</si>
  <si>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</si>
  <si>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</si>
  <si>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</si>
  <si>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</si>
  <si>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</si>
  <si>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</si>
  <si>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</si>
  <si>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</si>
  <si>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</si>
  <si>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</si>
  <si>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</si>
  <si>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</si>
  <si>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</si>
  <si>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</si>
  <si>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</si>
  <si>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</si>
  <si>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</si>
  <si>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</si>
  <si>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</si>
  <si>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</si>
  <si>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</si>
  <si>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</si>
  <si>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</si>
  <si>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</si>
  <si>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</si>
  <si>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</si>
  <si>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</si>
  <si>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</si>
  <si>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</si>
  <si>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</si>
  <si>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</si>
  <si>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</si>
  <si>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</si>
  <si>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</si>
  <si>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</si>
  <si>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</si>
  <si>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</si>
  <si>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</si>
  <si>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</si>
  <si>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</si>
  <si>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</si>
  <si>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</si>
  <si>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</si>
  <si>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</si>
  <si>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</si>
  <si>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</si>
  <si>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</si>
  <si>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</si>
  <si>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</si>
  <si>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</si>
  <si>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</si>
  <si>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</si>
  <si>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</si>
  <si>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</si>
  <si>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</si>
  <si>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</si>
  <si>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</si>
  <si>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</si>
  <si>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</si>
  <si>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</si>
  <si>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</si>
  <si>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</si>
  <si>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</si>
  <si>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</si>
  <si>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</si>
  <si>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</si>
  <si>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</si>
  <si>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</si>
  <si>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</si>
  <si>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</si>
  <si>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</si>
  <si>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</si>
  <si>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</si>
  <si>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</si>
  <si>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</si>
  <si>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</si>
  <si>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</si>
  <si>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</si>
  <si>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</si>
  <si>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</si>
  <si>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</si>
  <si>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</si>
  <si>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</si>
  <si>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</si>
  <si>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</si>
  <si>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</si>
  <si>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</si>
  <si>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</si>
  <si>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</si>
  <si>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</si>
  <si>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</si>
  <si>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</si>
  <si>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</si>
  <si>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</si>
  <si>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</si>
  <si>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</si>
  <si>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</si>
  <si>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</si>
  <si>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</si>
  <si>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</si>
  <si>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</si>
  <si>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</si>
  <si>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</si>
  <si>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</si>
  <si>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</si>
  <si>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</si>
  <si>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</si>
  <si>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</si>
  <si>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</si>
  <si>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</si>
  <si>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</si>
  <si>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</si>
  <si>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</si>
  <si>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</si>
  <si>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</si>
  <si>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</si>
  <si>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</si>
  <si>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</si>
  <si>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</si>
  <si>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</si>
  <si>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</si>
  <si>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</si>
  <si>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</si>
  <si>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</si>
  <si>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</si>
  <si>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</si>
  <si>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</si>
  <si>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</si>
  <si>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</si>
  <si>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</si>
  <si>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</si>
  <si>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</si>
  <si>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</si>
  <si>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</si>
  <si>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</si>
  <si>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</si>
  <si>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</si>
  <si>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</si>
  <si>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</si>
  <si>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</si>
  <si>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</si>
  <si>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</si>
  <si>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</si>
  <si>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</si>
  <si>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</si>
  <si>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</si>
  <si>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</si>
  <si>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</si>
  <si>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</si>
  <si>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</si>
  <si>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</si>
  <si>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</si>
  <si>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</si>
  <si>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</si>
  <si>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</si>
  <si>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</si>
  <si>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</si>
  <si>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</si>
  <si>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</si>
  <si>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</si>
  <si>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</si>
  <si>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</si>
  <si>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</si>
  <si>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</si>
  <si>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</si>
  <si>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</si>
  <si>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</si>
  <si>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</si>
  <si>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</si>
  <si>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</si>
  <si>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</si>
  <si>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</si>
  <si>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</si>
  <si>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</si>
  <si>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</si>
  <si>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</si>
  <si>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</si>
  <si>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</si>
  <si>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</si>
  <si>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</si>
  <si>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</si>
  <si>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</si>
  <si>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</si>
  <si>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</si>
  <si>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</si>
  <si>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</si>
  <si>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</si>
  <si>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</si>
  <si>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</si>
  <si>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</si>
  <si>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</si>
  <si>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</si>
  <si>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</si>
  <si>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</si>
  <si>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</si>
  <si>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</si>
  <si>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</si>
  <si>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</si>
  <si>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</si>
  <si>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</si>
  <si>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</si>
  <si>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</si>
  <si>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</si>
  <si>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</si>
  <si>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</si>
  <si>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</si>
  <si>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</si>
  <si>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</si>
  <si>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</si>
  <si>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</si>
  <si>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</si>
  <si>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</si>
  <si>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</si>
  <si>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</si>
  <si>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</si>
  <si>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</si>
  <si>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</si>
  <si>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</si>
  <si>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</si>
  <si>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</si>
  <si>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</si>
  <si>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</si>
  <si>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</si>
  <si>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</si>
  <si>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</si>
  <si>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</si>
  <si>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</si>
  <si>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</si>
  <si>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</si>
  <si>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</si>
  <si>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</si>
  <si>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</si>
  <si>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</si>
  <si>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</si>
  <si>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</si>
  <si>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</si>
  <si>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</si>
  <si>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</si>
  <si>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</si>
  <si>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</si>
  <si>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</si>
  <si>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</si>
  <si>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</si>
  <si>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</si>
  <si>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</si>
  <si>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</si>
  <si>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</si>
  <si>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</si>
  <si>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</si>
  <si>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</si>
  <si>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</si>
  <si>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</si>
  <si>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</si>
  <si>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</si>
  <si>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</si>
  <si>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</si>
  <si>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</si>
  <si>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</si>
  <si>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</si>
  <si>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</si>
  <si>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</si>
  <si>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</si>
  <si>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</si>
  <si>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</si>
  <si>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</si>
  <si>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</si>
  <si>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</si>
  <si>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</si>
  <si>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</si>
  <si>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</si>
  <si>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</si>
  <si>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</si>
  <si>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</si>
  <si>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</si>
  <si>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</si>
  <si>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</si>
  <si>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</si>
  <si>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</si>
  <si>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</si>
  <si>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</si>
  <si>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</si>
  <si>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</si>
  <si>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</si>
  <si>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</si>
  <si>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</si>
  <si>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</si>
  <si>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</si>
  <si>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</si>
  <si>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</si>
  <si>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</si>
  <si>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</si>
  <si>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</si>
  <si>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</si>
  <si>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</si>
  <si>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</si>
  <si>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</si>
  <si>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</si>
  <si>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</si>
  <si>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</si>
  <si>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</si>
  <si>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</si>
  <si>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</si>
  <si>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</si>
  <si>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</si>
  <si>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</si>
  <si>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</si>
  <si>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</si>
  <si>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</si>
  <si>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</si>
  <si>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</si>
  <si>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</si>
  <si>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</si>
  <si>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</si>
  <si>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</si>
  <si>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</si>
  <si>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</si>
  <si>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</si>
  <si>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</si>
  <si>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</si>
  <si>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</si>
  <si>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</si>
  <si>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</si>
  <si>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</si>
  <si>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</si>
  <si>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</si>
  <si>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</si>
  <si>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</si>
  <si>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</si>
  <si>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</si>
  <si>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</si>
  <si>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</si>
  <si>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</si>
  <si>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</si>
  <si>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</si>
  <si>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</si>
  <si>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</si>
  <si>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</si>
  <si>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</si>
  <si>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</si>
  <si>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</si>
  <si>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</si>
  <si>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</si>
  <si>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</si>
  <si>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</si>
  <si>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</si>
  <si>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</si>
  <si>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</si>
  <si>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</si>
  <si>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</si>
  <si>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</si>
  <si>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</si>
  <si>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</si>
  <si>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</si>
  <si>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</si>
  <si>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</si>
  <si>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</si>
  <si>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</si>
  <si>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</si>
  <si>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</si>
  <si>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</si>
  <si>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</si>
  <si>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</si>
  <si>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</si>
  <si>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</si>
  <si>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</si>
  <si>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</si>
  <si>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</si>
  <si>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</si>
  <si>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</si>
  <si>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</si>
  <si>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</si>
  <si>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</si>
  <si>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</si>
  <si>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</si>
  <si>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</si>
  <si>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</si>
  <si>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</si>
  <si>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</si>
  <si>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</si>
  <si>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</si>
  <si>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</si>
  <si>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</si>
  <si>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</si>
  <si>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</si>
  <si>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</si>
  <si>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</si>
  <si>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</si>
  <si>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</si>
  <si>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</si>
  <si>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</si>
  <si>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</si>
  <si>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</si>
  <si>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</si>
  <si>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</si>
  <si>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</si>
  <si>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</si>
  <si>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</si>
  <si>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</si>
  <si>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</si>
  <si>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</si>
  <si>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</si>
  <si>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</si>
  <si>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</si>
  <si>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</si>
  <si>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</si>
  <si>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</si>
  <si>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</si>
  <si>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</si>
  <si>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</si>
  <si>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</si>
  <si>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</si>
  <si>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</si>
  <si>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</si>
  <si>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</si>
  <si>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</si>
  <si>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</si>
  <si>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</si>
  <si>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</si>
  <si>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</si>
  <si>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</si>
  <si>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</si>
  <si>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</si>
  <si>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</si>
  <si>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</si>
  <si>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</si>
  <si>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</si>
  <si>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</si>
  <si>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</si>
  <si>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</si>
  <si>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</si>
  <si>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</si>
  <si>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</si>
  <si>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</si>
  <si>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</si>
  <si>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</si>
  <si>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</si>
  <si>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</si>
  <si>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</si>
  <si>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</si>
  <si>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</si>
  <si>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</si>
  <si>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</si>
  <si>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</si>
  <si>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</si>
  <si>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</si>
  <si>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</si>
  <si>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</si>
  <si>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</si>
  <si>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</si>
  <si>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</si>
  <si>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</si>
  <si>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</si>
  <si>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</si>
  <si>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</si>
  <si>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</si>
  <si>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</si>
  <si>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</si>
  <si>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</si>
  <si>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</si>
  <si>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</si>
  <si>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</si>
  <si>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</si>
  <si>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</si>
  <si>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</si>
  <si>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</si>
  <si>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</si>
  <si>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</si>
  <si>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</si>
  <si>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</si>
  <si>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</si>
  <si>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</si>
  <si>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</si>
  <si>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</si>
  <si>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</si>
  <si>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</si>
  <si>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</si>
  <si>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</si>
  <si>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</si>
  <si>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</si>
  <si>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</si>
  <si>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</si>
  <si>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</si>
  <si>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</si>
  <si>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</si>
  <si>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</si>
  <si>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</si>
  <si>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</si>
  <si>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</si>
  <si>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</si>
  <si>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</si>
  <si>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</si>
  <si>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</si>
  <si>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</si>
  <si>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</si>
  <si>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</si>
  <si>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</si>
  <si>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</si>
  <si>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</si>
  <si>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</si>
  <si>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</si>
  <si>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</si>
  <si>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</si>
  <si>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</si>
  <si>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</si>
  <si>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</si>
  <si>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</si>
  <si>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</si>
  <si>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</si>
  <si>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</si>
  <si>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</si>
  <si>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</si>
  <si>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</si>
  <si>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</si>
  <si>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</si>
  <si>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</si>
  <si>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</si>
  <si>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</si>
  <si>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</si>
  <si>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</si>
  <si>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</si>
  <si>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</si>
  <si>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</si>
  <si>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</si>
  <si>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</si>
  <si>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</si>
  <si>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</si>
  <si>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</si>
  <si>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</si>
  <si>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</si>
  <si>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</si>
  <si>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</si>
  <si>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</si>
  <si>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</si>
  <si>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</si>
  <si>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</si>
  <si>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</si>
  <si>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</si>
  <si>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</si>
  <si>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</si>
  <si>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</si>
  <si>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</si>
  <si>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</si>
  <si>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</si>
  <si>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</si>
  <si>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</si>
  <si>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</si>
  <si>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</si>
  <si>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</si>
  <si>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</si>
  <si>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</si>
  <si>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</si>
  <si>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</si>
  <si>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</si>
  <si>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</si>
  <si>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</si>
  <si>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</si>
  <si>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</si>
  <si>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</si>
  <si>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</si>
  <si>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</si>
  <si>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</si>
  <si>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</si>
  <si>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</si>
  <si>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</si>
  <si>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</si>
  <si>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</si>
  <si>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</si>
  <si>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</si>
  <si>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</si>
  <si>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</si>
  <si>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</si>
  <si>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</si>
  <si>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</si>
  <si>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</si>
  <si>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</si>
  <si>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</si>
  <si>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</si>
  <si>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</si>
  <si>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</si>
  <si>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</si>
  <si>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</si>
  <si>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</si>
  <si>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</si>
  <si>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</si>
  <si>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</si>
  <si>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</si>
  <si>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</si>
  <si>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</si>
  <si>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</si>
  <si>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</si>
  <si>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</si>
  <si>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</si>
  <si>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</si>
  <si>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</si>
  <si>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</si>
  <si>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</si>
  <si>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</si>
  <si>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</si>
  <si>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</si>
  <si>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</si>
  <si>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</si>
  <si>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</si>
  <si>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</si>
  <si>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</si>
  <si>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</si>
  <si>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</si>
  <si>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</si>
  <si>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</si>
  <si>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</si>
  <si>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</si>
  <si>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</si>
  <si>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</si>
  <si>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</si>
  <si>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</si>
  <si>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</si>
  <si>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</si>
  <si>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</si>
  <si>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</si>
  <si>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</si>
  <si>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</si>
  <si>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</si>
  <si>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</si>
  <si>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</si>
  <si>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</si>
  <si>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</si>
  <si>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</si>
  <si>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</si>
  <si>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</si>
  <si>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</si>
  <si>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</si>
  <si>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</si>
  <si>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</si>
  <si>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</si>
  <si>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</si>
  <si>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</si>
  <si>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</si>
  <si>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</si>
  <si>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</si>
  <si>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</si>
  <si>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</si>
  <si>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</si>
  <si>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</si>
  <si>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</si>
  <si>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</si>
  <si>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</si>
  <si>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</si>
  <si>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</si>
  <si>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</si>
  <si>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</si>
  <si>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</si>
  <si>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</si>
  <si>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</si>
  <si>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</si>
  <si>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</si>
  <si>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</si>
  <si>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</si>
  <si>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</si>
  <si>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</si>
  <si>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</si>
  <si>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</si>
  <si>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</si>
  <si>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</si>
  <si>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</si>
  <si>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</si>
  <si>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</si>
  <si>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</si>
  <si>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</si>
  <si>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</si>
  <si>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</si>
  <si>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</si>
  <si>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</si>
  <si>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</si>
  <si>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</si>
  <si>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</si>
  <si>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</si>
  <si>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</si>
  <si>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</si>
  <si>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</si>
  <si>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</si>
  <si>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</si>
  <si>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</si>
  <si>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</si>
  <si>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</si>
  <si>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</si>
  <si>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</si>
  <si>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</si>
  <si>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</si>
  <si>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</si>
  <si>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</si>
  <si>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</si>
  <si>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</si>
  <si>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</si>
  <si>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</si>
  <si>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</si>
  <si>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</si>
  <si>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</si>
  <si>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</si>
  <si>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</si>
  <si>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</si>
  <si>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</si>
  <si>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</si>
  <si>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</si>
  <si>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</si>
  <si>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</si>
  <si>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</si>
  <si>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</si>
  <si>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</si>
  <si>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</si>
  <si>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</si>
  <si>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</si>
  <si>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</si>
  <si>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</si>
  <si>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</si>
  <si>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</si>
  <si>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</si>
  <si>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</si>
  <si>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</si>
  <si>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</si>
  <si>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</si>
  <si>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</si>
  <si>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</si>
  <si>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</si>
  <si>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</si>
  <si>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</si>
  <si>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</si>
  <si>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</si>
  <si>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</si>
  <si>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</si>
  <si>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</si>
  <si>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</si>
  <si>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</si>
  <si>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</si>
  <si>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</si>
  <si>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</si>
  <si>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</si>
  <si>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</si>
  <si>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</si>
  <si>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</si>
  <si>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</si>
  <si>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</si>
  <si>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</si>
  <si>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</si>
  <si>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</si>
  <si>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</si>
  <si>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</si>
  <si>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</si>
  <si>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</si>
  <si>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</si>
  <si>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</si>
  <si>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</si>
  <si>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</si>
  <si>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</si>
  <si>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</si>
  <si>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</si>
  <si>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</si>
  <si>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</si>
  <si>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</si>
  <si>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</si>
  <si>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</si>
  <si>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</si>
  <si>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</si>
  <si>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</si>
  <si>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</si>
  <si>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</si>
  <si>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</si>
  <si>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</si>
  <si>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</si>
  <si>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</si>
  <si>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</si>
  <si>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</si>
  <si>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</si>
  <si>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</si>
  <si>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</si>
  <si>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</si>
  <si>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</si>
  <si>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</si>
  <si>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</si>
  <si>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</si>
  <si>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</si>
  <si>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</si>
  <si>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</si>
  <si>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</si>
  <si>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</si>
  <si>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</si>
  <si>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</si>
  <si>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</si>
  <si>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</si>
  <si>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</si>
  <si>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</si>
  <si>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</si>
  <si>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</si>
  <si>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</si>
  <si>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</si>
  <si>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</si>
  <si>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</si>
  <si>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</si>
  <si>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</si>
  <si>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</si>
  <si>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</si>
  <si>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</si>
  <si>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</si>
  <si>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</si>
  <si>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</si>
  <si>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</si>
  <si>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</si>
  <si>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</si>
  <si>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</si>
  <si>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</si>
  <si>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</si>
  <si>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</si>
  <si>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</si>
  <si>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</si>
  <si>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</si>
  <si>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</si>
  <si>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</si>
  <si>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</si>
  <si>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</si>
  <si>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</si>
  <si>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</si>
  <si>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</si>
  <si>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</si>
  <si>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</si>
  <si>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</si>
  <si>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</si>
  <si>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</si>
  <si>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</si>
  <si>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</si>
  <si>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</si>
  <si>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</si>
  <si>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</si>
  <si>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</si>
  <si>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</si>
  <si>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</si>
  <si>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</si>
  <si>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</si>
  <si>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</si>
  <si>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</si>
  <si>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</si>
  <si>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</si>
  <si>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</si>
  <si>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</si>
  <si>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</si>
  <si>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</si>
  <si>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</si>
  <si>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</si>
  <si>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</si>
  <si>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</si>
  <si>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</si>
  <si>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</si>
  <si>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</si>
  <si>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</si>
  <si>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</si>
  <si>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</si>
  <si>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</si>
  <si>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</si>
  <si>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</si>
  <si>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</si>
  <si>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</si>
  <si>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</si>
  <si>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</si>
  <si>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</si>
  <si>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</si>
  <si>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</si>
  <si>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</si>
  <si>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</si>
  <si>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</si>
  <si>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</si>
  <si>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</si>
  <si>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</si>
  <si>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</si>
  <si>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</si>
  <si>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</si>
  <si>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</si>
  <si>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</si>
  <si>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</si>
  <si>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</si>
  <si>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</si>
  <si>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</si>
  <si>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</si>
  <si>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</si>
  <si>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</si>
  <si>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</si>
  <si>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</si>
  <si>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</si>
  <si>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</si>
  <si>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</si>
  <si>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</si>
  <si>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</si>
  <si>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</si>
  <si>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</si>
  <si>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</si>
  <si>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</si>
  <si>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</si>
  <si>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</si>
  <si>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</si>
  <si>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</si>
  <si>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</si>
  <si>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</si>
  <si>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</si>
  <si>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</si>
  <si>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</si>
  <si>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</si>
  <si>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</si>
  <si>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</si>
  <si>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</si>
  <si>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</si>
  <si>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</si>
  <si>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</si>
  <si>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</si>
  <si>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</si>
  <si>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</si>
  <si>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</si>
  <si>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</si>
  <si>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</si>
  <si>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</si>
  <si>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</si>
  <si>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</si>
  <si>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</si>
  <si>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</si>
  <si>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</si>
  <si>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</si>
  <si>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</si>
  <si>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</si>
  <si>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</si>
  <si>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</si>
  <si>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</si>
  <si>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</si>
  <si>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</si>
  <si>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</si>
  <si>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</si>
  <si>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</si>
  <si>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</si>
  <si>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</si>
  <si>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</si>
  <si>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</si>
  <si>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</si>
  <si>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</si>
  <si>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</si>
  <si>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</si>
  <si>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</si>
  <si>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</si>
  <si>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</si>
  <si>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</si>
  <si>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</si>
  <si>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</si>
  <si>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</si>
  <si>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</si>
  <si>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</si>
  <si>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</si>
  <si>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</si>
  <si>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</si>
  <si>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</si>
  <si>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</si>
  <si>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</si>
  <si>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</si>
  <si>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</si>
  <si>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</si>
  <si>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</si>
  <si>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</si>
  <si>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</si>
  <si>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</si>
  <si>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</si>
  <si>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</si>
  <si>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</si>
  <si>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</si>
  <si>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</si>
  <si>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</si>
  <si>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</si>
  <si>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</si>
  <si>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</si>
  <si>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</si>
  <si>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</si>
  <si>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</si>
  <si>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</si>
  <si>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</si>
  <si>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</si>
  <si>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</si>
  <si>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</si>
  <si>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</si>
  <si>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</si>
  <si>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</si>
  <si>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</si>
  <si>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</si>
  <si>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</si>
  <si>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</si>
  <si>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</si>
  <si>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</si>
  <si>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</si>
  <si>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</si>
  <si>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</si>
  <si>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</si>
  <si>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</si>
  <si>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</si>
  <si>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</si>
  <si>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</si>
  <si>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</si>
  <si>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</si>
  <si>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</si>
  <si>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</si>
  <si>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</si>
  <si>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</si>
  <si>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</si>
  <si>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</si>
  <si>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</si>
  <si>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</si>
  <si>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</si>
  <si>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</si>
  <si>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</si>
  <si>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</si>
  <si>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</si>
  <si>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</si>
  <si>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</si>
  <si>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</si>
  <si>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</si>
  <si>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</si>
  <si>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</si>
  <si>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</si>
  <si>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</si>
  <si>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</si>
  <si>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</si>
  <si>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</si>
  <si>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</si>
  <si>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</si>
  <si>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</si>
  <si>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</si>
  <si>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</si>
  <si>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</si>
  <si>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</si>
  <si>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</si>
  <si>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</si>
  <si>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</si>
  <si>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</si>
  <si>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</si>
  <si>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</si>
  <si>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</si>
  <si>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</si>
  <si>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</si>
  <si>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</si>
  <si>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</si>
  <si>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</si>
  <si>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</si>
  <si>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</si>
  <si>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</si>
  <si>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</si>
  <si>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</si>
  <si>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</si>
  <si>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</si>
  <si>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</si>
  <si>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</si>
  <si>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</si>
  <si>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</si>
  <si>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</si>
  <si>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</si>
  <si>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</si>
  <si>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</si>
  <si>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</si>
  <si>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</si>
  <si>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</si>
  <si>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</si>
  <si>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</si>
  <si>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</si>
  <si>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</si>
  <si>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</si>
  <si>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</si>
  <si>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</si>
  <si>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</si>
  <si>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</si>
  <si>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</si>
  <si>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</si>
  <si>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</si>
  <si>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</si>
  <si>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</si>
  <si>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</si>
  <si>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</si>
  <si>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</si>
  <si>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</si>
  <si>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</si>
  <si>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</si>
  <si>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</si>
  <si>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</si>
  <si>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</si>
  <si>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</si>
  <si>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</si>
  <si>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</si>
  <si>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</si>
  <si>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</si>
  <si>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</si>
  <si>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</si>
  <si>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</si>
  <si>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</si>
  <si>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</si>
  <si>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</si>
  <si>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</si>
  <si>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</si>
  <si>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</si>
  <si>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</si>
  <si>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</si>
  <si>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</si>
  <si>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</si>
  <si>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</si>
  <si>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</si>
  <si>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</si>
  <si>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</si>
  <si>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</si>
  <si>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</si>
  <si>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</si>
  <si>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</si>
  <si>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</si>
  <si>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</si>
  <si>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</si>
  <si>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</si>
  <si>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</si>
  <si>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</si>
  <si>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</si>
  <si>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</si>
  <si>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</si>
  <si>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</si>
  <si>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</si>
  <si>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</si>
  <si>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</si>
  <si>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</si>
  <si>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</si>
  <si>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</si>
  <si>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</si>
  <si>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</si>
  <si>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</si>
  <si>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</si>
  <si>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</si>
  <si>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</si>
  <si>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</si>
  <si>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</si>
  <si>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</si>
  <si>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</si>
  <si>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</si>
  <si>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</si>
  <si>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</si>
  <si>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</si>
  <si>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</si>
  <si>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</si>
  <si>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</si>
  <si>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</si>
  <si>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</si>
  <si>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</si>
  <si>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</si>
  <si>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</si>
  <si>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</si>
  <si>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</si>
  <si>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</si>
  <si>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</si>
  <si>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</si>
  <si>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</si>
  <si>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</si>
  <si>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</si>
  <si>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</si>
  <si>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</si>
  <si>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</si>
  <si>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</si>
  <si>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</si>
  <si>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</si>
  <si>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</si>
  <si>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</si>
  <si>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</si>
  <si>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</si>
  <si>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</si>
  <si>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</si>
  <si>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</si>
  <si>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</si>
  <si>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</si>
  <si>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</si>
  <si>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</si>
  <si>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</si>
  <si>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</si>
  <si>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</si>
  <si>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</si>
  <si>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</si>
  <si>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</si>
  <si>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</si>
  <si>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</si>
  <si>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</si>
  <si>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</si>
  <si>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</si>
  <si>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</si>
  <si>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</si>
  <si>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</si>
  <si>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</si>
  <si>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</si>
  <si>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</si>
  <si>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</si>
  <si>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</si>
  <si>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</si>
  <si>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</si>
  <si>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</si>
  <si>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</si>
  <si>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</si>
  <si>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</si>
  <si>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</si>
  <si>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</si>
  <si>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</si>
  <si>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</si>
  <si>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</si>
  <si>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</si>
  <si>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</si>
  <si>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</si>
  <si>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</si>
  <si>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</si>
  <si>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</si>
  <si>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</si>
  <si>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</si>
  <si>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</si>
  <si>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</si>
  <si>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</si>
  <si>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</si>
  <si>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</si>
  <si>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</si>
  <si>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</si>
  <si>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</si>
  <si>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</si>
  <si>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</si>
  <si>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</si>
  <si>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</si>
  <si>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</si>
  <si>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</si>
  <si>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</si>
  <si>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</si>
  <si>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</si>
  <si>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</si>
  <si>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</si>
  <si>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</si>
  <si>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</si>
  <si>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</si>
  <si>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</si>
  <si>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</si>
  <si>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</si>
  <si>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</si>
  <si>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</si>
  <si>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</si>
  <si>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</si>
  <si>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</si>
  <si>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</si>
  <si>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</si>
  <si>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</si>
  <si>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</si>
  <si>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</si>
  <si>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</si>
  <si>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</si>
  <si>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</si>
  <si>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</si>
  <si>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</si>
  <si>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</si>
  <si>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</si>
  <si>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</si>
  <si>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</si>
  <si>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</si>
  <si>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</si>
  <si>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</si>
  <si>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</si>
  <si>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</si>
  <si>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</si>
  <si>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</si>
  <si>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</si>
  <si>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</si>
  <si>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</si>
  <si>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</si>
  <si>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</si>
  <si>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</si>
  <si>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</si>
  <si>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</si>
  <si>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</si>
  <si>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</si>
  <si>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</si>
  <si>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</si>
  <si>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</si>
  <si>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</si>
  <si>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</si>
  <si>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</si>
  <si>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</si>
  <si>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</si>
  <si>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</si>
  <si>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</si>
  <si>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</si>
  <si>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</si>
  <si>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</si>
  <si>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</si>
  <si>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</si>
  <si>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</si>
  <si>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</si>
  <si>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</si>
  <si>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</si>
  <si>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</si>
  <si>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</si>
  <si>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</si>
  <si>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</si>
  <si>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</si>
  <si>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</si>
  <si>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</si>
  <si>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</si>
  <si>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</si>
  <si>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</si>
  <si>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</si>
  <si>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</si>
  <si>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</si>
  <si>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</si>
  <si>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</si>
  <si>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</si>
  <si>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</si>
  <si>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</si>
  <si>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</si>
  <si>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</si>
  <si>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</si>
  <si>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</si>
  <si>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</si>
  <si>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</si>
  <si>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</si>
  <si>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</si>
  <si>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</si>
  <si>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</si>
  <si>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</si>
  <si>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</si>
  <si>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</si>
  <si>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</si>
  <si>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</si>
  <si>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</si>
  <si>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</si>
  <si>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</si>
  <si>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</si>
  <si>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</si>
  <si>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</si>
  <si>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</si>
  <si>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</si>
  <si>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</si>
  <si>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</si>
  <si>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</si>
  <si>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</si>
  <si>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</si>
  <si>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</si>
  <si>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</si>
  <si>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</si>
  <si>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</si>
  <si>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</si>
  <si>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</si>
  <si>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</si>
  <si>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</si>
  <si>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</si>
  <si>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</si>
  <si>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</si>
  <si>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</si>
  <si>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</si>
  <si>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</si>
  <si>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</si>
  <si>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</si>
  <si>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</si>
  <si>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</si>
  <si>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</si>
  <si>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</si>
  <si>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</si>
  <si>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</si>
  <si>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</si>
  <si>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</si>
  <si>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</si>
  <si>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</si>
  <si>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</si>
  <si>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</si>
  <si>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</si>
  <si>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</si>
  <si>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</si>
  <si>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</si>
  <si>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</si>
  <si>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</si>
  <si>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</si>
  <si>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</si>
  <si>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</si>
  <si>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</si>
  <si>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</si>
  <si>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</si>
  <si>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</si>
  <si>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</si>
  <si>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</si>
  <si>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</si>
  <si>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</si>
  <si>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</si>
  <si>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</si>
  <si>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</si>
  <si>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</si>
  <si>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</si>
  <si>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</si>
  <si>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</si>
  <si>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</si>
  <si>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</si>
  <si>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</si>
  <si>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</si>
  <si>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</si>
  <si>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</si>
  <si>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</si>
  <si>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</si>
  <si>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</si>
  <si>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</si>
  <si>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</si>
  <si>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</si>
  <si>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</si>
  <si>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</si>
  <si>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</si>
  <si>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</si>
  <si>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</si>
  <si>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</si>
  <si>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</si>
  <si>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</si>
  <si>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</si>
  <si>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</si>
  <si>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</si>
  <si>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</si>
  <si>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</si>
  <si>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</si>
  <si>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</si>
  <si>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</si>
  <si>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</si>
  <si>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</si>
  <si>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</si>
  <si>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</si>
  <si>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</si>
  <si>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</si>
  <si>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</si>
  <si>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</si>
  <si>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</si>
  <si>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</si>
  <si>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</si>
  <si>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</si>
  <si>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</si>
  <si>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</si>
  <si>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</si>
  <si>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</si>
  <si>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</si>
  <si>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</si>
  <si>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</si>
  <si>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</si>
  <si>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</si>
  <si>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</si>
  <si>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</si>
  <si>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</si>
  <si>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</si>
  <si>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</si>
  <si>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</si>
  <si>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</si>
  <si>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</si>
  <si>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</si>
  <si>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</si>
  <si>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</si>
  <si>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</si>
  <si>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</si>
  <si>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</si>
  <si>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</si>
  <si>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</si>
  <si>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</si>
  <si>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</si>
  <si>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</si>
  <si>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</si>
  <si>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</si>
  <si>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</si>
  <si>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</si>
  <si>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</si>
  <si>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</si>
  <si>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</si>
  <si>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</si>
  <si>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</si>
  <si>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</si>
  <si>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</si>
  <si>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</si>
  <si>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</si>
  <si>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</si>
  <si>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</si>
  <si>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</si>
  <si>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</si>
  <si>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</si>
  <si>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</si>
  <si>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</si>
  <si>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</si>
  <si>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</si>
  <si>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</si>
  <si>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</si>
  <si>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</si>
  <si>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</si>
  <si>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</si>
  <si>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</si>
  <si>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</si>
  <si>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</si>
  <si>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</si>
  <si>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</si>
  <si>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</si>
  <si>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</si>
  <si>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</si>
  <si>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</si>
  <si>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</si>
  <si>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</si>
  <si>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</si>
  <si>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</si>
  <si>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</si>
  <si>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</si>
  <si>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</si>
  <si>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</si>
  <si>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</si>
  <si>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</si>
  <si>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</si>
  <si>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</si>
  <si>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</si>
  <si>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</si>
  <si>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</si>
  <si>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</si>
  <si>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</si>
  <si>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</si>
  <si>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</si>
  <si>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</si>
  <si>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</si>
  <si>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</si>
  <si>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</si>
  <si>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</si>
  <si>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</si>
  <si>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</si>
  <si>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</si>
  <si>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</si>
  <si>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</si>
  <si>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</si>
  <si>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</si>
  <si>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</si>
  <si>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</si>
  <si>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</si>
  <si>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</si>
  <si>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</si>
  <si>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</si>
  <si>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</si>
  <si>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</si>
  <si>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</si>
  <si>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</si>
  <si>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</si>
  <si>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</si>
  <si>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</si>
  <si>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</si>
  <si>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</si>
  <si>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</si>
  <si>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</si>
  <si>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</si>
  <si>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</si>
  <si>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</si>
  <si>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</si>
  <si>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</si>
  <si>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</si>
  <si>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</si>
  <si>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</si>
  <si>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</si>
  <si>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</si>
  <si>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</si>
  <si>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</si>
  <si>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</si>
  <si>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</si>
  <si>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</si>
  <si>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</si>
  <si>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</si>
  <si>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</si>
  <si>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</si>
  <si>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</si>
  <si>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</si>
  <si>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</si>
  <si>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</si>
  <si>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</si>
  <si>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</si>
  <si>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</si>
  <si>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</si>
  <si>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</si>
  <si>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</si>
  <si>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</si>
  <si>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</si>
  <si>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</si>
  <si>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</si>
  <si>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</si>
  <si>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</si>
  <si>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</si>
  <si>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</si>
  <si>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</si>
  <si>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</si>
  <si>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</si>
  <si>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</si>
  <si>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</si>
  <si>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</si>
  <si>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</si>
  <si>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</si>
  <si>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</si>
  <si>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</si>
  <si>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</si>
  <si>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</si>
  <si>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</si>
  <si>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</si>
  <si>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</si>
  <si>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</si>
  <si>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</si>
  <si>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</si>
  <si>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</si>
  <si>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</si>
  <si>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</si>
  <si>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</si>
  <si>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</si>
  <si>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</si>
  <si>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</si>
  <si>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</si>
  <si>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</si>
  <si>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</si>
  <si>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</si>
  <si>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</si>
  <si>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</si>
  <si>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</si>
  <si>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</si>
  <si>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</si>
  <si>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</si>
  <si>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</si>
  <si>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</si>
  <si>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</si>
  <si>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</si>
  <si>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</si>
  <si>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</si>
  <si>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</si>
  <si>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</si>
  <si>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</si>
  <si>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</si>
  <si>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</si>
  <si>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</si>
  <si>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</si>
  <si>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</si>
  <si>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</si>
  <si>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</si>
  <si>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</si>
  <si>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</si>
  <si>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</si>
  <si>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</si>
  <si>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</si>
  <si>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</si>
  <si>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</si>
  <si>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</si>
  <si>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</si>
  <si>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</si>
  <si>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</si>
  <si>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</si>
  <si>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</si>
  <si>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</si>
  <si>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</si>
  <si>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</si>
  <si>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</si>
  <si>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</si>
  <si>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</si>
  <si>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</si>
  <si>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</si>
  <si>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</si>
  <si>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</si>
  <si>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</si>
  <si>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</si>
  <si>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</si>
  <si>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</si>
  <si>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</si>
  <si>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</si>
  <si>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</si>
  <si>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</si>
  <si>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</si>
  <si>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</si>
  <si>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</si>
  <si>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</si>
  <si>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</si>
  <si>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</si>
  <si>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</si>
  <si>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</si>
  <si>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</si>
  <si>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</si>
  <si>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</si>
  <si>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</si>
  <si>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</si>
  <si>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</si>
  <si>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</si>
  <si>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</si>
  <si>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</si>
  <si>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</si>
  <si>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</si>
  <si>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</si>
  <si>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</si>
  <si>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</si>
  <si>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</si>
  <si>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</si>
  <si>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</si>
  <si>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</si>
  <si>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</si>
  <si>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</si>
  <si>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</si>
  <si>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</si>
  <si>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</si>
  <si>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</si>
  <si>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</si>
  <si>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</si>
  <si>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</si>
  <si>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</si>
  <si>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</si>
  <si>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</si>
  <si>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</si>
  <si>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</si>
  <si>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</si>
  <si>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</si>
  <si>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</si>
  <si>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</si>
  <si>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</si>
  <si>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</si>
  <si>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</si>
  <si>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</si>
  <si>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</si>
  <si>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</si>
  <si>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</si>
  <si>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</si>
  <si>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</si>
  <si>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</si>
  <si>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</si>
  <si>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</si>
  <si>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</si>
  <si>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</si>
  <si>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</si>
  <si>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</si>
  <si>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</si>
  <si>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</si>
  <si>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</si>
  <si>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</si>
  <si>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</si>
  <si>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</si>
  <si>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</si>
  <si>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</si>
  <si>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</si>
  <si>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</si>
  <si>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</si>
  <si>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</si>
  <si>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</si>
  <si>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</si>
  <si>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</si>
  <si>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</si>
  <si>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</si>
  <si>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</si>
  <si>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</si>
  <si>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</si>
  <si>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</si>
  <si>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</si>
  <si>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</si>
  <si>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</si>
  <si>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</si>
  <si>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</si>
  <si>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</si>
  <si>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</si>
  <si>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</si>
  <si>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</si>
  <si>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</si>
  <si>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</si>
  <si>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</si>
  <si>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</si>
  <si>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</si>
  <si>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</si>
  <si>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</si>
  <si>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</si>
  <si>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</si>
  <si>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</si>
  <si>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</si>
  <si>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</si>
  <si>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</si>
  <si>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</si>
  <si>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</si>
  <si>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</si>
  <si>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</si>
  <si>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</si>
  <si>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</si>
  <si>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</si>
  <si>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</si>
  <si>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</si>
  <si>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</si>
  <si>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</si>
  <si>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</si>
  <si>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</si>
  <si>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</si>
  <si>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</si>
  <si>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</si>
  <si>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</si>
  <si>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</si>
  <si>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</si>
  <si>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</si>
  <si>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</si>
  <si>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</si>
  <si>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</si>
  <si>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</si>
  <si>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</si>
  <si>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</si>
  <si>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</si>
  <si>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</si>
  <si>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</si>
  <si>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</si>
  <si>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</si>
  <si>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</si>
  <si>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</si>
  <si>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</si>
  <si>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</si>
  <si>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</si>
  <si>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</si>
  <si>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</si>
  <si>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</si>
  <si>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</si>
  <si>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</si>
  <si>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</si>
  <si>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</si>
  <si>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</si>
  <si>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</si>
  <si>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</si>
  <si>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</si>
  <si>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</si>
  <si>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</si>
  <si>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</si>
  <si>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</si>
  <si>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</si>
  <si>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</si>
  <si>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</si>
  <si>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</si>
  <si>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</si>
  <si>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</si>
  <si>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</si>
  <si>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</si>
  <si>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</si>
  <si>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</si>
  <si>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</si>
  <si>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</si>
  <si>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</si>
  <si>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</si>
  <si>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</si>
  <si>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</si>
  <si>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</si>
  <si>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</si>
  <si>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</si>
  <si>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</si>
  <si>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</si>
  <si>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</si>
  <si>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</si>
  <si>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</si>
  <si>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</si>
  <si>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</si>
  <si>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</si>
  <si>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</si>
  <si>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</si>
  <si>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</si>
  <si>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</si>
  <si>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</si>
  <si>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</si>
  <si>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</si>
  <si>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</si>
  <si>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</si>
  <si>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</si>
  <si>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</si>
  <si>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</si>
  <si>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</si>
  <si>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</si>
  <si>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</si>
  <si>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</si>
  <si>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</si>
  <si>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</si>
  <si>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</si>
  <si>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</si>
  <si>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</si>
  <si>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</si>
  <si>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</si>
  <si>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</si>
  <si>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</si>
  <si>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</si>
  <si>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</si>
  <si>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</si>
  <si>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</si>
  <si>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</si>
  <si>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</si>
  <si>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</si>
  <si>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</si>
  <si>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</si>
  <si>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</si>
  <si>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</si>
  <si>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</si>
  <si>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</si>
  <si>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</si>
  <si>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</si>
  <si>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</si>
  <si>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</si>
  <si>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</si>
  <si>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</si>
  <si>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</si>
  <si>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</si>
  <si>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</si>
  <si>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</si>
  <si>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</si>
  <si>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</si>
  <si>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</si>
  <si>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</si>
  <si>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</si>
  <si>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</si>
  <si>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</si>
  <si>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</si>
  <si>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</si>
  <si>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</si>
  <si>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</si>
  <si>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</si>
  <si>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</si>
  <si>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</si>
  <si>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</si>
  <si>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</si>
  <si>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</si>
  <si>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</si>
  <si>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</si>
  <si>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</si>
  <si>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</si>
  <si>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</si>
  <si>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</si>
  <si>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</si>
  <si>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</si>
  <si>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</si>
  <si>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</si>
  <si>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</si>
  <si>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</si>
  <si>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</si>
  <si>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</si>
  <si>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</si>
  <si>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</si>
  <si>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</si>
  <si>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</si>
  <si>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</si>
  <si>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</si>
  <si>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</si>
  <si>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</si>
  <si>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</si>
  <si>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</si>
  <si>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</si>
  <si>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</si>
  <si>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</si>
  <si>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</si>
  <si>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</si>
  <si>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</si>
  <si>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</si>
  <si>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</si>
  <si>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</si>
  <si>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</si>
  <si>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</si>
  <si>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</si>
  <si>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</si>
  <si>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</si>
  <si>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</si>
  <si>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</si>
  <si>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</si>
  <si>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</si>
  <si>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</si>
  <si>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</si>
  <si>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</si>
  <si>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</si>
  <si>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</si>
  <si>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</si>
  <si>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</si>
  <si>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</si>
  <si>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</si>
  <si>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</si>
  <si>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</si>
  <si>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</si>
  <si>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</si>
  <si>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</si>
  <si>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</si>
  <si>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</si>
  <si>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</si>
  <si>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</si>
  <si>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</si>
  <si>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</si>
  <si>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</si>
  <si>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</si>
  <si>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</si>
  <si>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</si>
  <si>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</si>
  <si>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</si>
  <si>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</si>
  <si>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</si>
  <si>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</si>
  <si>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</si>
  <si>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</si>
  <si>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</si>
  <si>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</si>
  <si>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</si>
  <si>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</si>
  <si>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</si>
  <si>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</si>
  <si>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</si>
  <si>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</si>
  <si>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</si>
  <si>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</si>
  <si>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</si>
  <si>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</si>
  <si>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</si>
  <si>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</si>
  <si>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</si>
  <si>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</si>
  <si>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</si>
  <si>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</si>
  <si>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</si>
  <si>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</si>
  <si>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</si>
  <si>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</si>
  <si>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</si>
  <si>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</si>
  <si>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</si>
  <si>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</si>
  <si>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</si>
  <si>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</si>
  <si>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</si>
  <si>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</si>
  <si>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</si>
  <si>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</si>
  <si>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</si>
  <si>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</si>
  <si>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</si>
  <si>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</si>
  <si>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</si>
  <si>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</si>
  <si>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</si>
  <si>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</si>
  <si>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</si>
  <si>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</si>
  <si>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</si>
  <si>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</si>
  <si>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</si>
  <si>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</si>
  <si>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</si>
  <si>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</si>
  <si>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</si>
  <si>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</si>
  <si>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</si>
  <si>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</si>
  <si>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</si>
  <si>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</si>
  <si>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</si>
  <si>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</si>
  <si>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</si>
  <si>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</si>
  <si>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</si>
  <si>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</si>
  <si>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</si>
  <si>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</si>
  <si>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</si>
  <si>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</si>
  <si>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</si>
  <si>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</si>
  <si>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</si>
  <si>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</si>
  <si>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</si>
  <si>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</si>
  <si>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</si>
  <si>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</si>
  <si>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</si>
  <si>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</si>
  <si>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</si>
  <si>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</si>
  <si>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</si>
  <si>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</si>
  <si>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</si>
  <si>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</si>
  <si>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</si>
  <si>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</si>
  <si>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</si>
  <si>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</si>
  <si>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</si>
  <si>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</si>
  <si>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</si>
  <si>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</si>
  <si>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</si>
  <si>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</si>
  <si>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</si>
  <si>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</si>
  <si>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</si>
  <si>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</si>
  <si>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</si>
  <si>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</si>
  <si>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</si>
  <si>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</si>
  <si>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</si>
  <si>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</si>
  <si>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</si>
  <si>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</si>
  <si>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</si>
  <si>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</si>
  <si>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</si>
  <si>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</si>
  <si>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</si>
  <si>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</si>
  <si>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</si>
  <si>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</si>
  <si>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</si>
  <si>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</si>
  <si>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</si>
  <si>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</si>
  <si>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</si>
  <si>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</si>
  <si>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</si>
  <si>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</si>
  <si>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</si>
  <si>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</si>
  <si>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</si>
  <si>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</si>
  <si>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</si>
  <si>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</si>
  <si>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</si>
  <si>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</si>
  <si>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</si>
  <si>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</si>
  <si>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</si>
  <si>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</si>
  <si>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</si>
  <si>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</si>
  <si>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</si>
  <si>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</si>
  <si>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</si>
  <si>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</si>
  <si>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</si>
  <si>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</si>
  <si>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</si>
  <si>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</si>
  <si>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</si>
  <si>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</si>
  <si>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</si>
  <si>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</si>
  <si>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</si>
  <si>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</si>
  <si>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</si>
  <si>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</si>
  <si>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</si>
  <si>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</si>
  <si>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</si>
  <si>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</si>
  <si>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</si>
  <si>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</si>
  <si>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</si>
  <si>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</si>
  <si>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</si>
  <si>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</si>
  <si>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</si>
  <si>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</si>
  <si>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</si>
  <si>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</si>
  <si>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</si>
  <si>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</si>
  <si>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</si>
  <si>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</si>
  <si>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</si>
  <si>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</si>
  <si>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</si>
  <si>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</si>
  <si>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</si>
  <si>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</si>
  <si>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</si>
  <si>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</si>
  <si>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</si>
  <si>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</si>
  <si>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</si>
  <si>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</si>
  <si>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</si>
  <si>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</si>
  <si>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</si>
  <si>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</si>
  <si>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</si>
  <si>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</si>
  <si>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</si>
  <si>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</si>
  <si>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</si>
  <si>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</si>
  <si>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</si>
  <si>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</si>
  <si>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</si>
  <si>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</si>
  <si>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</si>
  <si>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</si>
  <si>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</si>
  <si>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</si>
  <si>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</si>
  <si>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</si>
  <si>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</si>
  <si>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</si>
  <si>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</si>
  <si>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</si>
  <si>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</si>
  <si>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</si>
  <si>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</si>
  <si>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</si>
  <si>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</si>
  <si>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</si>
  <si>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</si>
  <si>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</si>
  <si>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</si>
  <si>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</si>
  <si>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</si>
  <si>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</si>
  <si>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</si>
  <si>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</si>
  <si>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</si>
  <si>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</si>
  <si>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</si>
  <si>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</si>
  <si>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</si>
  <si>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</si>
  <si>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</si>
  <si>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</si>
  <si>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</si>
  <si>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</si>
  <si>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</si>
  <si>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</si>
  <si>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</si>
  <si>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</si>
  <si>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</si>
  <si>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</si>
  <si>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</si>
  <si>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</si>
  <si>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</si>
  <si>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</si>
  <si>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</si>
  <si>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</si>
  <si>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</si>
  <si>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</si>
  <si>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</si>
  <si>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</si>
  <si>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</si>
  <si>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</si>
  <si>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</si>
  <si>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</si>
  <si>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</si>
  <si>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</si>
  <si>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</si>
  <si>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</si>
  <si>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</si>
  <si>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</si>
  <si>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</si>
  <si>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</si>
  <si>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</si>
  <si>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</si>
  <si>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</si>
  <si>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</si>
  <si>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</si>
  <si>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</si>
  <si>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</si>
  <si>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</si>
  <si>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</si>
  <si>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</si>
  <si>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</si>
  <si>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</si>
  <si>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</si>
  <si>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</si>
  <si>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</si>
  <si>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</si>
  <si>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</si>
  <si>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</si>
  <si>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</si>
  <si>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</si>
  <si>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</si>
  <si>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</si>
  <si>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</si>
  <si>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</si>
  <si>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</si>
  <si>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</si>
  <si>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</si>
  <si>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</si>
  <si>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</si>
  <si>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</si>
  <si>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</si>
  <si>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</si>
  <si>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</si>
  <si>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</si>
  <si>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</si>
  <si>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</si>
  <si>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</si>
  <si>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</si>
  <si>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</si>
  <si>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</si>
  <si>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</si>
  <si>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</si>
  <si>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</si>
  <si>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</si>
  <si>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</si>
  <si>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</si>
  <si>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</si>
  <si>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</si>
  <si>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</si>
  <si>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</si>
  <si>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</si>
  <si>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</si>
  <si>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</si>
  <si>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</si>
  <si>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</si>
  <si>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</si>
  <si>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</si>
  <si>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</si>
  <si>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</si>
  <si>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</si>
  <si>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</si>
  <si>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</si>
  <si>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</si>
  <si>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</si>
  <si>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</si>
  <si>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</si>
  <si>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</si>
  <si>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</si>
  <si>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</si>
  <si>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</si>
  <si>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</si>
  <si>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</si>
  <si>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</si>
  <si>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</si>
  <si>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</si>
  <si>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</si>
  <si>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</si>
  <si>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</si>
  <si>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</si>
  <si>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</si>
  <si>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</si>
  <si>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</si>
  <si>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</si>
  <si>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</si>
  <si>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</si>
  <si>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</si>
  <si>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</si>
  <si>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</si>
  <si>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</si>
  <si>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</si>
  <si>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</si>
  <si>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</si>
  <si>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</si>
  <si>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</si>
  <si>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</si>
  <si>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</si>
  <si>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</si>
  <si>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</si>
  <si>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</si>
  <si>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</si>
  <si>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</si>
  <si>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</si>
  <si>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</si>
  <si>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</si>
  <si>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</si>
  <si>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</si>
  <si>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</si>
  <si>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</si>
  <si>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</si>
  <si>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</si>
  <si>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</si>
  <si>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</si>
  <si>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</si>
  <si>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</si>
  <si>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</si>
  <si>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</si>
  <si>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</si>
  <si>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</si>
  <si>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</si>
  <si>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</si>
  <si>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</si>
  <si>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</si>
  <si>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</si>
  <si>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</si>
  <si>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</si>
  <si>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</si>
  <si>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</si>
  <si>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</si>
  <si>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</si>
  <si>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</si>
  <si>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</si>
  <si>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</si>
  <si>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</si>
  <si>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</si>
  <si>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</si>
  <si>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</si>
  <si>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</si>
  <si>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</si>
  <si>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</si>
  <si>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</si>
  <si>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</si>
  <si>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</si>
  <si>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</si>
  <si>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</si>
  <si>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</si>
  <si>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</si>
  <si>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</si>
  <si>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</si>
  <si>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</si>
  <si>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</si>
  <si>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</si>
  <si>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</si>
  <si>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</si>
  <si>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</si>
  <si>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</si>
  <si>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</si>
  <si>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</si>
  <si>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</si>
  <si>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</si>
  <si>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</si>
  <si>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</si>
  <si>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</si>
  <si>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</si>
  <si>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</si>
  <si>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</si>
  <si>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</si>
  <si>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</si>
  <si>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</si>
  <si>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</si>
  <si>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</si>
  <si>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</si>
  <si>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</si>
  <si>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</si>
  <si>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</si>
  <si>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</si>
  <si>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</si>
  <si>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</si>
  <si>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</si>
  <si>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</si>
  <si>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</si>
  <si>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</si>
  <si>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</si>
  <si>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</si>
  <si>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</si>
  <si>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</si>
  <si>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</si>
  <si>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</si>
  <si>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</si>
  <si>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</si>
  <si>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</si>
  <si>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</si>
  <si>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</si>
  <si>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</si>
  <si>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</si>
  <si>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</si>
  <si>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</si>
  <si>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</si>
  <si>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</si>
  <si>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</si>
  <si>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</si>
  <si>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</si>
  <si>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</si>
  <si>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</si>
  <si>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</si>
  <si>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</si>
  <si>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</si>
  <si>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</si>
  <si>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</si>
  <si>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</si>
  <si>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</si>
  <si>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</si>
  <si>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</si>
  <si>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</si>
  <si>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</si>
  <si>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</si>
  <si>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</si>
  <si>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</si>
  <si>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</si>
  <si>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</si>
  <si>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</si>
  <si>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</si>
  <si>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</si>
  <si>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</si>
  <si>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</si>
  <si>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</si>
  <si>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</si>
  <si>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</si>
  <si>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</si>
  <si>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</si>
  <si>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</si>
  <si>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</si>
  <si>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</si>
  <si>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</si>
  <si>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</si>
  <si>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</si>
  <si>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</si>
  <si>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</si>
  <si>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</si>
  <si>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</si>
  <si>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</si>
  <si>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</si>
  <si>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</si>
  <si>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</si>
  <si>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</si>
  <si>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</si>
  <si>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</si>
  <si>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</si>
  <si>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</si>
  <si>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</si>
  <si>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</si>
  <si>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</si>
  <si>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</si>
  <si>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</si>
  <si>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</si>
  <si>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</si>
  <si>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</si>
  <si>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</si>
  <si>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</si>
  <si>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</si>
  <si>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</si>
  <si>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</si>
  <si>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</si>
  <si>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</si>
  <si>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</si>
  <si>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</si>
  <si>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</si>
  <si>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</si>
  <si>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</si>
  <si>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</si>
  <si>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</si>
  <si>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</si>
  <si>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</si>
  <si>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</si>
  <si>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</si>
  <si>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</si>
  <si>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</si>
  <si>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</si>
  <si>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</si>
  <si>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</si>
  <si>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</si>
  <si>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</si>
  <si>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</si>
  <si>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</si>
  <si>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</si>
  <si>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</si>
  <si>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</si>
  <si>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</si>
  <si>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</si>
  <si>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</si>
  <si>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</si>
  <si>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</si>
  <si>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</si>
  <si>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</si>
  <si>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</si>
  <si>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</si>
  <si>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</si>
  <si>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</si>
  <si>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</si>
  <si>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</si>
  <si>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</si>
  <si>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</si>
  <si>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</si>
  <si>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</si>
  <si>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</si>
  <si>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</si>
  <si>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</si>
  <si>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</si>
  <si>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</si>
  <si>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</si>
  <si>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</si>
  <si>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</si>
  <si>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</si>
  <si>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</si>
  <si>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</si>
  <si>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</si>
  <si>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</si>
  <si>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</si>
  <si>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</si>
  <si>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</si>
  <si>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</si>
  <si>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</si>
  <si>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</si>
  <si>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</si>
  <si>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</si>
  <si>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</si>
  <si>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</si>
  <si>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</si>
  <si>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</si>
  <si>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</si>
  <si>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</si>
  <si>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</si>
  <si>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</si>
  <si>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</si>
  <si>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</si>
  <si>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</si>
  <si>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</si>
  <si>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</si>
  <si>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</si>
  <si>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</si>
  <si>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</si>
  <si>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</si>
  <si>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</si>
  <si>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</si>
  <si>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</si>
  <si>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</si>
  <si>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</si>
  <si>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</si>
  <si>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</si>
  <si>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</si>
  <si>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</si>
  <si>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</si>
  <si>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</si>
  <si>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</si>
  <si>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</si>
  <si>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</si>
  <si>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</si>
  <si>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</si>
  <si>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</si>
  <si>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</si>
  <si>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</si>
  <si>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</si>
  <si>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</si>
  <si>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</si>
  <si>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</si>
  <si>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</si>
  <si>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</si>
  <si>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</si>
  <si>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</si>
  <si>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</si>
  <si>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</si>
  <si>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</si>
  <si>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</si>
  <si>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</si>
  <si>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</si>
  <si>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</si>
  <si>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</si>
  <si>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</si>
  <si>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</si>
  <si>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</si>
  <si>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</si>
  <si>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</si>
  <si>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</si>
  <si>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</si>
  <si>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</si>
  <si>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</si>
  <si>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</si>
  <si>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</si>
  <si>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</si>
  <si>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</si>
  <si>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</si>
  <si>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</si>
  <si>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</si>
  <si>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</si>
  <si>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</si>
  <si>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</si>
  <si>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</si>
  <si>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</si>
  <si>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</si>
  <si>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</si>
  <si>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</si>
  <si>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</si>
  <si>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</si>
  <si>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</si>
  <si>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</si>
  <si>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</si>
  <si>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</si>
  <si>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</si>
  <si>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</si>
  <si>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</si>
  <si>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</si>
  <si>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</si>
  <si>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</si>
  <si>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</si>
  <si>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</si>
  <si>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</si>
  <si>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</si>
  <si>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</si>
  <si>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</si>
  <si>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</si>
  <si>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</si>
  <si>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</si>
  <si>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</si>
  <si>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</si>
  <si>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</si>
  <si>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</si>
  <si>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</si>
  <si>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</si>
  <si>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</si>
  <si>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</si>
  <si>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</si>
  <si>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</si>
  <si>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</si>
  <si>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</si>
  <si>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</si>
  <si>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</si>
  <si>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</si>
  <si>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</si>
  <si>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</si>
  <si>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</si>
  <si>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</si>
  <si>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</si>
  <si>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</si>
  <si>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</si>
  <si>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</si>
  <si>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</si>
  <si>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</si>
  <si>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</si>
  <si>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</si>
  <si>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</si>
  <si>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</si>
  <si>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</si>
  <si>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</si>
  <si>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</si>
  <si>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</si>
  <si>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</si>
  <si>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</si>
  <si>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</si>
  <si>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</si>
  <si>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</si>
  <si>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</si>
  <si>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</si>
  <si>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</si>
  <si>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</si>
  <si>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</si>
  <si>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</si>
  <si>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</si>
  <si>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</si>
  <si>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</si>
  <si>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</si>
  <si>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</si>
  <si>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</si>
  <si>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</si>
  <si>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</si>
  <si>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</si>
  <si>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</si>
  <si>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</si>
  <si>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</si>
  <si>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</si>
  <si>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</si>
  <si>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</si>
  <si>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</si>
  <si>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</si>
  <si>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</si>
  <si>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</si>
  <si>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</si>
  <si>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</si>
  <si>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</si>
  <si>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</si>
  <si>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</si>
  <si>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</si>
  <si>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</si>
  <si>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</si>
  <si>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</si>
  <si>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</si>
  <si>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</si>
  <si>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</si>
  <si>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</si>
  <si>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</si>
  <si>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</si>
  <si>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</si>
  <si>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</si>
  <si>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</si>
  <si>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</si>
  <si>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</si>
  <si>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</si>
  <si>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</si>
  <si>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</si>
  <si>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</si>
  <si>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</si>
  <si>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</si>
  <si>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</si>
  <si>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</si>
  <si>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</si>
  <si>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</si>
  <si>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</si>
  <si>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</si>
  <si>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</si>
  <si>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</si>
  <si>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</si>
  <si>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</si>
  <si>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</si>
  <si>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</si>
  <si>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</si>
  <si>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</si>
  <si>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</si>
  <si>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</si>
  <si>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</si>
  <si>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</si>
  <si>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</si>
  <si>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</si>
  <si>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</si>
  <si>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</si>
  <si>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</si>
  <si>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</si>
  <si>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</si>
  <si>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</si>
  <si>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</si>
  <si>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</si>
  <si>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</si>
  <si>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</si>
  <si>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</si>
  <si>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</si>
  <si>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</si>
  <si>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</si>
  <si>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</si>
  <si>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</si>
  <si>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</si>
  <si>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</si>
  <si>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</si>
  <si>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</si>
  <si>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</si>
  <si>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</si>
  <si>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</si>
  <si>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</si>
  <si>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</si>
  <si>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</si>
  <si>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</si>
  <si>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</si>
  <si>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</si>
  <si>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</si>
  <si>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</si>
  <si>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</si>
  <si>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</si>
  <si>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</si>
  <si>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</si>
  <si>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</si>
  <si>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</si>
  <si>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</si>
  <si>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</si>
  <si>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</si>
  <si>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</si>
  <si>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</si>
  <si>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</si>
  <si>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</si>
  <si>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</si>
  <si>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</si>
  <si>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</si>
  <si>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</si>
  <si>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</si>
  <si>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</si>
  <si>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</si>
  <si>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</si>
  <si>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</si>
  <si>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</si>
  <si>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</si>
  <si>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</si>
  <si>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</si>
  <si>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</si>
  <si>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</si>
  <si>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</si>
  <si>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</si>
  <si>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</si>
  <si>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</si>
  <si>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</si>
  <si>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</si>
  <si>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</si>
  <si>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</si>
  <si>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</si>
  <si>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</si>
  <si>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</si>
  <si>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</si>
  <si>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</si>
  <si>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</si>
  <si>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</si>
  <si>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</si>
  <si>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</si>
  <si>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</si>
  <si>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</si>
  <si>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</si>
  <si>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</si>
  <si>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</si>
  <si>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</si>
  <si>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</si>
  <si>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</si>
  <si>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</si>
  <si>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</si>
  <si>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</si>
  <si>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</si>
  <si>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</si>
  <si>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</si>
  <si>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</si>
  <si>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</si>
  <si>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</si>
  <si>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</si>
  <si>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</si>
  <si>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</si>
  <si>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</si>
  <si>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</si>
  <si>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</si>
  <si>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</si>
  <si>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</si>
  <si>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</si>
  <si>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</si>
  <si>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</si>
  <si>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</si>
  <si>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</si>
  <si>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</si>
  <si>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</si>
  <si>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</si>
  <si>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</si>
  <si>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</si>
  <si>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</si>
  <si>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</si>
  <si>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</si>
  <si>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</si>
  <si>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</si>
  <si>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</si>
  <si>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</si>
  <si>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</si>
  <si>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</si>
  <si>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</si>
  <si>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</si>
  <si>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</si>
  <si>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</si>
  <si>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</si>
  <si>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</si>
  <si>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</si>
  <si>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</si>
  <si>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</si>
  <si>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</si>
  <si>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</si>
  <si>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</si>
  <si>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</si>
  <si>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</si>
  <si>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</si>
  <si>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</si>
  <si>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</si>
  <si>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</si>
  <si>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</si>
  <si>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</si>
  <si>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</si>
  <si>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</si>
  <si>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</si>
  <si>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</si>
  <si>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</si>
  <si>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</si>
  <si>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</si>
  <si>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</si>
  <si>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</si>
  <si>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</si>
  <si>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</si>
  <si>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</si>
  <si>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</si>
  <si>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</si>
  <si>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</si>
  <si>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</si>
  <si>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</si>
  <si>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</si>
  <si>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</si>
  <si>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</si>
  <si>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</si>
  <si>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</si>
  <si>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</si>
  <si>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</si>
  <si>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</si>
  <si>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</si>
  <si>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</si>
  <si>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</si>
  <si>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</si>
  <si>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</si>
  <si>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</si>
  <si>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</si>
  <si>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</si>
  <si>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</si>
  <si>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</si>
  <si>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</si>
  <si>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</si>
  <si>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</si>
  <si>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</si>
  <si>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</si>
  <si>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</si>
  <si>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</si>
  <si>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</si>
  <si>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</si>
  <si>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</si>
  <si>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</si>
  <si>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</si>
  <si>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</si>
  <si>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</si>
  <si>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</si>
  <si>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</si>
  <si>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</si>
  <si>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</si>
  <si>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</si>
  <si>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</si>
  <si>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</si>
  <si>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</si>
  <si>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</si>
  <si>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</si>
  <si>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</si>
  <si>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</si>
  <si>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</si>
  <si>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</si>
  <si>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</si>
  <si>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</si>
  <si>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</si>
  <si>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</si>
  <si>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</si>
  <si>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</si>
  <si>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</si>
  <si>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</si>
  <si>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</si>
  <si>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</si>
  <si>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</si>
  <si>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</si>
  <si>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</si>
  <si>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</si>
  <si>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</si>
  <si>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</si>
  <si>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</si>
  <si>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</si>
  <si>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</si>
  <si>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</si>
  <si>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</si>
  <si>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</si>
  <si>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</si>
  <si>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</si>
  <si>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</si>
  <si>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</si>
  <si>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</si>
  <si>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</si>
  <si>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</si>
  <si>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</si>
  <si>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</si>
  <si>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</si>
  <si>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</si>
  <si>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</si>
  <si>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</si>
  <si>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</si>
  <si>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</si>
  <si>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</si>
  <si>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</si>
  <si>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</si>
  <si>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</si>
  <si>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</si>
  <si>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</si>
  <si>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</si>
  <si>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</si>
  <si>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</si>
  <si>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 xml:space="preserve">SBC </t>
  </si>
  <si>
    <t>mwh</t>
  </si>
  <si>
    <t>megawatt-hora</t>
  </si>
  <si>
    <t>unmes</t>
  </si>
  <si>
    <t>pf</t>
  </si>
  <si>
    <t>ponto de função</t>
  </si>
  <si>
    <t>kwp</t>
  </si>
  <si>
    <t>quilowatt-pico</t>
  </si>
  <si>
    <t>1.</t>
  </si>
  <si>
    <t>PAVIMENTAÇÃO DA RUA JOSÉ ZANETE</t>
  </si>
  <si>
    <t>1.1</t>
  </si>
  <si>
    <t>ADMINISTRAÇÃO LOCAL</t>
  </si>
  <si>
    <t>1.1.0.1.</t>
  </si>
  <si>
    <t>ACOMPANHAMENTO TÉCNICO DE OBRA</t>
  </si>
  <si>
    <t>1.2</t>
  </si>
  <si>
    <t>DIVERSOS</t>
  </si>
  <si>
    <t>1.2.0.1.</t>
  </si>
  <si>
    <t>4813</t>
  </si>
  <si>
    <t>PLACA DE OBRA EM CHAPA DE ACO GALVANIZADO (2,4 X 1,2 METROS)</t>
  </si>
  <si>
    <t>1.3</t>
  </si>
  <si>
    <t>PAVIMENTAÇÃO</t>
  </si>
  <si>
    <t/>
  </si>
  <si>
    <t>1.3.0.1.</t>
  </si>
  <si>
    <t>94273</t>
  </si>
  <si>
    <t>ASSENTAMENTO DE GUIA (MEIO-FIO) EM TRECHO RETO E CURVO, CONFECCIONADA EM CONCRETO PRÉ-FABRICADO, DIMENSÕES 100X15X13X30 CM (COMPRIMENTO X BASE INFERIOR X BASE SUPERIOR X ALTURA), PARA VIAS URBANAS (USO VIÁRIO). REJUNTADO COM ARGAMASSA DE CIMENTO E AREIA TRAÇO 1:3.</t>
  </si>
  <si>
    <t>1.3.0.2.</t>
  </si>
  <si>
    <t>COMP.03</t>
  </si>
  <si>
    <t>PAVIMENTAÇÃO EM PARALELEPÍPEDO (PEDRAS PEQUENAS- 30 A 35 PEÇAS POR M²) SOBRE COLCHÃO DE PÓ DE PEDRA E PEDRISCO (TRAÇO 2:1, ESPESSURA: 12 CM) E REJUNTADO PÓ DE PEDRA (ESPESSURA: 5 CM), INCLUINDO COMPACTAÇÃO COM PLACA VIBRATÓRIA EM TODA A PAVIMENTAÇÃO, MÃO DE OBRA, MATERIAIS E FRETE DOS MATERIAIS. (COMPOSIÇÃO ADAPTADA SINAPI 101167)</t>
  </si>
  <si>
    <t>1.3.0.3.</t>
  </si>
  <si>
    <t>COMP.05</t>
  </si>
  <si>
    <t>EXECUÇÃO DE PASSEIO EM PISO INTERTRAVADO, COM BLOCO RETANGULAR COR NATURAL DE 20 X 10 CM, ESPESSURA 6 CM, INCLUSIVE PISOS TÁTEIS.(COMPOSIÇÃO ADAPTADA DO SINAPI 92396).</t>
  </si>
  <si>
    <t>1.3.0.4.</t>
  </si>
  <si>
    <t>COMP.04</t>
  </si>
  <si>
    <t>RAMPA PNE EM CONCRETO ARMADO MOLDADO IN LOCO, ESPESSURA 6 CM, LARGURA 2,5 M, TELA DE AÇO CA60 DE DIÂMETRO 5 MM E ESPAÇAMENTO DA MALHA 10X10 CM (COMPOSIÇÃO ADAPTADA DO SINAPI 94992)</t>
  </si>
  <si>
    <t>1.4.</t>
  </si>
  <si>
    <t>DRENAGEM</t>
  </si>
  <si>
    <t>1.4.0.1.</t>
  </si>
  <si>
    <t>83659</t>
  </si>
  <si>
    <t>BOCA DE LOBO EM ALVENARIA TIJOLO MACICO, REVESTIDA C/ ARGAMASSA DE CIMENTO E AREIA 1:3, SOBRE LASTRO DE CONCRETO 10CM E TAMPA DE GRADE.</t>
  </si>
  <si>
    <t>1.5.</t>
  </si>
  <si>
    <t>SINALIZAÇÃO</t>
  </si>
  <si>
    <t>1.5.1.</t>
  </si>
  <si>
    <t>SINALIZAÇÃO HORIZONTAL</t>
  </si>
  <si>
    <t>1.5.1.1.</t>
  </si>
  <si>
    <t>72947</t>
  </si>
  <si>
    <t>SINALIZACAO HORIZONTAL COM TINTA RETRORREFLETIVA A BASE DE RESINA ACRILICA COM MICROESFERAS DE VIDRO PARA FAIXA DE PEDESTRES.</t>
  </si>
  <si>
    <t>1.5.2.</t>
  </si>
  <si>
    <t>SINALIZAÇÃO VERTICAL</t>
  </si>
  <si>
    <t>1.5.2.1.</t>
  </si>
  <si>
    <t>5213418</t>
  </si>
  <si>
    <t>CONFECÇÃO DE PLACA EM AÇO Nº 16 GALVANIZADO, COM PELÍCULA RETRORREFLETIVA TIPO III + III - PLACA DE ADVERTÊNCIA QUADRADAS (LADO 0,45 METRO) - TOTALMENTE REFLEXIVAS.</t>
  </si>
  <si>
    <t>1.5.2.2.</t>
  </si>
  <si>
    <t>CONFECÇÃO DE PLACA EM AÇO Nº 16 GALVANIZADO, COM PELÍCULA RETRORREFLETIVA TIPO III + III - PLACA DE REGULAMENTAÇÃO REDONDA (DIÂMETRO 0,4 METRO) - TOTALMENTE REFLEXIVAS.</t>
  </si>
  <si>
    <t>1.5.2.3.</t>
  </si>
  <si>
    <t xml:space="preserve">CONFECÇÃO DE PLACA EM AÇO Nº 16 GALVANIZADO, COM PELÍCULA RETRORREFLETIVA TIPO III + III - PLACA DE REGULAMENTAÇÃO (OCTOGONAL - LADO 0,25 METROS) - TOTALMENTE REFLEXIVAS. </t>
  </si>
  <si>
    <t>1.5.2.4.</t>
  </si>
  <si>
    <t>92335</t>
  </si>
  <si>
    <t>SUPORTE PARA PLACA EM AÇO GALVANIZADO DN 50 (2"), FORNECIMENTO E INSTALAÇÃO.</t>
  </si>
  <si>
    <t>1.5.2.5.</t>
  </si>
  <si>
    <t>94963</t>
  </si>
  <si>
    <t>CONCRETO PARA BASE DE FIXAÇÃO DAS PLACAS DE SINALIZAÇÃO VERTICAL, FCK = 15MPA, TRAÇO 1:3,4:3,5 (CIMENTO/ AREIA MÉDIA/ BRITA 1)  - PREPARO MECÂNICO COM BETONEIRA 400 L.</t>
  </si>
  <si>
    <t>1.5.2.6.</t>
  </si>
  <si>
    <t>92873</t>
  </si>
  <si>
    <t>LANÇAMENTO COM USO DE BALDES, ADENSAMENTO E ACABAMENTO DE CONCRETO EM SAPATAS PARA BASE DE PLACAS DE SINALIZAÇÃO VERTICAL.</t>
  </si>
  <si>
    <t>1.5.2.7.</t>
  </si>
  <si>
    <t>93358</t>
  </si>
  <si>
    <t>ESCAVAÇÃO MANUAL PARA FIXAÇÃO DE PLACA</t>
  </si>
  <si>
    <t>2.</t>
  </si>
  <si>
    <t>PAVIMENTAÇÃO DO ACESSO A COMUNIDADE DE Nª Sª DO ROSÁRIO</t>
  </si>
  <si>
    <t>2.1.</t>
  </si>
  <si>
    <t>2.1.0.1.</t>
  </si>
  <si>
    <t>01</t>
  </si>
  <si>
    <t>2.2.</t>
  </si>
  <si>
    <t>2.2.0.1.</t>
  </si>
  <si>
    <t>2.3.</t>
  </si>
  <si>
    <t>2.3.0.1.</t>
  </si>
  <si>
    <t>2.3.0.2.</t>
  </si>
  <si>
    <t>2.3.0.3.</t>
  </si>
  <si>
    <t>2.3.0.4.</t>
  </si>
  <si>
    <t>2.4.</t>
  </si>
  <si>
    <t>2.4.0.1.</t>
  </si>
  <si>
    <t>2.5.</t>
  </si>
  <si>
    <t>2.5.1.</t>
  </si>
  <si>
    <t>2.5.1.1.</t>
  </si>
  <si>
    <t>2.5.2.</t>
  </si>
  <si>
    <t>2.5.2.1.</t>
  </si>
  <si>
    <t>2.5.2.2.</t>
  </si>
  <si>
    <t>2.5.2.3.</t>
  </si>
  <si>
    <t>2.5.2.4.</t>
  </si>
  <si>
    <t>2.5.2.5.</t>
  </si>
  <si>
    <t>2.5.2.6.</t>
  </si>
  <si>
    <t>2.5.2.7.</t>
  </si>
  <si>
    <t>2.5.2.8.</t>
  </si>
  <si>
    <t>34723</t>
  </si>
  <si>
    <t>PLACA DE SINALIZACAO EM CHAPA DE ACO NUM 16 COM PINTURA REFLETIVA</t>
  </si>
  <si>
    <t>2.6.</t>
  </si>
  <si>
    <t>MURO EM PEDRA BASALTO</t>
  </si>
  <si>
    <t>2.6.0.1.</t>
  </si>
  <si>
    <t>COMP. 02</t>
  </si>
  <si>
    <t>EXECUÇÃO DE MURO EM PEDRA BASALTO 0,50 X 0,25 X 0,15, TRABALHADA 3 FACES</t>
  </si>
  <si>
    <t>2.6.0.2.</t>
  </si>
  <si>
    <t>ESCAVAÇÃO MANUAL DE VALA EM SOLO</t>
  </si>
  <si>
    <t>2.6.0.3.</t>
  </si>
  <si>
    <t>73361</t>
  </si>
  <si>
    <t>LASTRO DE CONCRETO CICLOPICO</t>
  </si>
  <si>
    <t>2.6.0.4.</t>
  </si>
  <si>
    <t>2.6.0.5.</t>
  </si>
  <si>
    <t>COMP. 06</t>
  </si>
  <si>
    <t xml:space="preserve">GUARDA-CORPO DE AÇO GALVANIZADO FIXADO COM CHUMBADOR MECÂ
NICO, INCLUSIVE  FUNDO (UMA DEMÃO) E PINTURA ESMALTE (DUAS DEMÃOS) REF: SINAPI 99839; </t>
  </si>
  <si>
    <t>PAVIMENTAÇÃO DA RUA JOSÉ ZANETTE E ACESSO A COMUNIDADE DE Nª Sª DO ROSÁRIO</t>
  </si>
  <si>
    <t>prefeitura municipal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</si>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</sst>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5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168" fontId="4" fillId="0" borderId="1" xfId="0" applyNumberFormat="1" applyFont="1" applyBorder="1" applyProtection="1">
      <protection locked="0"/>
    </xf>
    <xf numFmtId="14" fontId="0" fillId="0" borderId="4" xfId="0" applyNumberFormat="1" applyBorder="1" applyProtection="1">
      <protection locked="0"/>
    </xf>
    <xf numFmtId="168" fontId="0" fillId="0" borderId="1" xfId="0" applyNumberFormat="1" applyBorder="1" applyAlignment="1" applyProtection="1">
      <alignment wrapText="1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6" t="s">
        <v>3752</v>
      </c>
      <c r="B1" s="187"/>
      <c r="C1" s="187"/>
      <c r="D1" s="187"/>
      <c r="E1" s="187"/>
      <c r="F1" s="187"/>
      <c r="G1" s="188"/>
    </row>
    <row r="2" spans="1:8" s="92" customFormat="1" ht="15.75" thickBot="1" x14ac:dyDescent="0.3">
      <c r="A2" s="46" t="s">
        <v>161</v>
      </c>
      <c r="B2" s="192" t="s">
        <v>7</v>
      </c>
      <c r="C2" s="192"/>
      <c r="D2" s="76" t="s">
        <v>162</v>
      </c>
      <c r="E2" s="112">
        <v>1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193" t="s">
        <v>4095</v>
      </c>
      <c r="C3" s="193"/>
      <c r="D3" s="193"/>
      <c r="E3" s="193"/>
      <c r="F3" s="193"/>
      <c r="G3" s="194"/>
    </row>
    <row r="4" spans="1:8" s="92" customFormat="1" ht="15.75" thickBot="1" x14ac:dyDescent="0.3">
      <c r="A4" s="46" t="s">
        <v>175</v>
      </c>
      <c r="B4" s="195" t="s">
        <v>4096</v>
      </c>
      <c r="C4" s="195"/>
      <c r="D4" s="195"/>
      <c r="E4" s="196"/>
      <c r="F4" s="47" t="s">
        <v>179</v>
      </c>
      <c r="G4" s="124" t="s">
        <v>4097</v>
      </c>
    </row>
    <row r="5" spans="1:8" s="92" customFormat="1" ht="15.75" thickBot="1" x14ac:dyDescent="0.3">
      <c r="A5" s="46" t="s">
        <v>3785</v>
      </c>
      <c r="B5" s="127" t="s">
        <v>170</v>
      </c>
      <c r="C5" s="177" t="s">
        <v>3956</v>
      </c>
      <c r="D5" s="177"/>
      <c r="E5" s="177"/>
      <c r="F5" s="197"/>
      <c r="G5" s="198"/>
    </row>
    <row r="6" spans="1:8" s="94" customFormat="1" ht="15.75" thickBot="1" x14ac:dyDescent="0.3">
      <c r="A6" s="46" t="s">
        <v>155</v>
      </c>
      <c r="B6" s="78">
        <f>'Orçamento-base'!C6</f>
        <v>284556.99999999994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3747</v>
      </c>
      <c r="B8" s="91">
        <f>COUNT('Orçamento-base'!B12:B39951)</f>
        <v>36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3933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3749</v>
      </c>
      <c r="D10" s="59"/>
      <c r="E10" s="56"/>
      <c r="F10" s="59"/>
      <c r="G10" s="99"/>
      <c r="H10" s="93"/>
    </row>
    <row r="11" spans="1:8" ht="13.5" customHeight="1" x14ac:dyDescent="0.25">
      <c r="A11" s="189" t="s">
        <v>3750</v>
      </c>
      <c r="B11" s="190" t="s">
        <v>3751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9"/>
      <c r="B12" s="191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zoomScaleNormal="100" workbookViewId="0">
      <selection activeCell="C5" sqref="C5:G5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22.5703125" style="65" bestFit="1" customWidth="1"/>
    <col min="5" max="5" width="10.85546875" style="181" customWidth="1"/>
    <col min="6" max="6" width="11" style="108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customWidth="1"/>
    <col min="13" max="13" width="12.7109375" style="150" customWidth="1"/>
    <col min="14" max="14" width="7.140625" style="70" bestFit="1" customWidth="1"/>
    <col min="15" max="15" width="57.28515625" style="67" customWidth="1"/>
    <col min="16" max="16" width="7.140625" style="67" bestFit="1" customWidth="1"/>
    <col min="17" max="17" width="47.7109375" style="67" customWidth="1"/>
    <col min="18" max="18" width="26.85546875" style="65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03" t="s">
        <v>3676</v>
      </c>
      <c r="B1" s="204"/>
      <c r="C1" s="204"/>
      <c r="D1" s="204"/>
      <c r="E1" s="204"/>
      <c r="F1" s="204"/>
      <c r="G1" s="204"/>
      <c r="H1" s="204"/>
      <c r="I1" s="204"/>
      <c r="J1" s="204"/>
      <c r="K1" s="205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6" t="str">
        <f>IF(Identificação!B2=0,"",Identificação!B2)</f>
        <v>Tomada de Preços</v>
      </c>
      <c r="D2" s="206"/>
      <c r="E2" s="206"/>
      <c r="F2" s="206"/>
      <c r="G2" s="206"/>
      <c r="H2" s="43" t="s">
        <v>151</v>
      </c>
      <c r="I2" s="44">
        <f>IF(Identificação!E2=0,"",Identificação!E2)</f>
        <v>1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12" t="s">
        <v>153</v>
      </c>
      <c r="B3" s="213"/>
      <c r="C3" s="214" t="str">
        <f>IF(Identificação!B3=0,"",Identificação!B3)</f>
        <v>PAVIMENTAÇÃO DA RUA JOSÉ ZANETTE E ACESSO A COMUNIDADE DE Nª Sª DO ROSÁRIO</v>
      </c>
      <c r="D3" s="214"/>
      <c r="E3" s="214"/>
      <c r="F3" s="214"/>
      <c r="G3" s="214"/>
      <c r="H3" s="214"/>
      <c r="I3" s="214"/>
      <c r="J3" s="214"/>
      <c r="K3" s="215"/>
      <c r="L3" s="144"/>
      <c r="M3" s="144"/>
    </row>
    <row r="4" spans="1:18" s="45" customFormat="1" ht="15.75" thickBot="1" x14ac:dyDescent="0.3">
      <c r="A4" s="46" t="s">
        <v>176</v>
      </c>
      <c r="B4" s="47"/>
      <c r="C4" s="208" t="str">
        <f>IF(Identificação!B4=0,"",Identificação!B4)</f>
        <v>prefeitura municipal de cotipora</v>
      </c>
      <c r="D4" s="208"/>
      <c r="E4" s="208"/>
      <c r="F4" s="208"/>
      <c r="G4" s="208"/>
      <c r="H4" s="208"/>
      <c r="I4" s="208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8" t="str">
        <f>IF(Identificação!B5=0,"",Identificação!B5)</f>
        <v>Obras e Serviços de Engenharia</v>
      </c>
      <c r="D5" s="208"/>
      <c r="E5" s="208"/>
      <c r="F5" s="208"/>
      <c r="G5" s="209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3762</v>
      </c>
      <c r="B6" s="50"/>
      <c r="C6" s="210">
        <f>SUMIFS(K12:K39953,B12:B39953,"&gt;0",K12:K39953,"&lt;&gt;0")</f>
        <v>284556.99999999994</v>
      </c>
      <c r="D6" s="210"/>
      <c r="E6" s="210"/>
      <c r="F6" s="210"/>
      <c r="G6" s="211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3932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3763</v>
      </c>
      <c r="B9" s="55"/>
      <c r="C9" s="56"/>
      <c r="F9" s="57" t="s">
        <v>174</v>
      </c>
      <c r="H9" s="60" t="s">
        <v>3764</v>
      </c>
      <c r="J9" s="61"/>
      <c r="K9" s="62"/>
      <c r="L9" s="146"/>
      <c r="M9" s="146"/>
      <c r="R9" s="45"/>
    </row>
    <row r="10" spans="1:18" s="40" customFormat="1" ht="15" customHeight="1" x14ac:dyDescent="0.25">
      <c r="A10" s="223" t="s">
        <v>3761</v>
      </c>
      <c r="B10" s="223" t="s">
        <v>3759</v>
      </c>
      <c r="C10" s="223" t="s">
        <v>3760</v>
      </c>
      <c r="D10" s="199" t="s">
        <v>3675</v>
      </c>
      <c r="E10" s="225" t="s">
        <v>168</v>
      </c>
      <c r="F10" s="201" t="s">
        <v>3674</v>
      </c>
      <c r="G10" s="199" t="s">
        <v>156</v>
      </c>
      <c r="H10" s="220" t="s">
        <v>165</v>
      </c>
      <c r="I10" s="221"/>
      <c r="J10" s="221"/>
      <c r="K10" s="221"/>
      <c r="L10" s="221"/>
      <c r="M10" s="222"/>
      <c r="N10" s="216" t="s">
        <v>177</v>
      </c>
      <c r="O10" s="217"/>
      <c r="P10" s="218" t="s">
        <v>178</v>
      </c>
      <c r="Q10" s="219"/>
      <c r="R10" s="207" t="s">
        <v>3678</v>
      </c>
    </row>
    <row r="11" spans="1:18" s="40" customFormat="1" ht="45" x14ac:dyDescent="0.25">
      <c r="A11" s="224"/>
      <c r="B11" s="224"/>
      <c r="C11" s="224"/>
      <c r="D11" s="200"/>
      <c r="E11" s="226"/>
      <c r="F11" s="202"/>
      <c r="G11" s="200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3786</v>
      </c>
      <c r="O11" s="90" t="s">
        <v>185</v>
      </c>
      <c r="P11" s="64" t="s">
        <v>3786</v>
      </c>
      <c r="Q11" s="114" t="s">
        <v>185</v>
      </c>
      <c r="R11" s="207"/>
    </row>
    <row r="12" spans="1:18" x14ac:dyDescent="0.25">
      <c r="A12" s="113"/>
      <c r="B12" s="88" t="str">
        <f>IF(AND(G12&lt;&gt;"",H12&gt;0,I12&lt;&gt;"",J12&lt;&gt;0,K12&lt;&gt;0),COUNT($B$11:B11)+1,"")</f>
        <v/>
      </c>
      <c r="C12" s="72" t="s">
        <v>3994</v>
      </c>
      <c r="D12" s="141"/>
      <c r="E12" s="166"/>
      <c r="F12" s="107"/>
      <c r="G12" s="182" t="s">
        <v>3995</v>
      </c>
      <c r="H12" s="183"/>
      <c r="I12" s="166"/>
      <c r="J12" s="183"/>
      <c r="K12" s="86" t="str">
        <f>IFERROR(IF(H12*J12&lt;&gt;0,ROUND(ROUND(H12,4)*ROUND(J12,4),2),""),"")</f>
        <v/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 t="str">
        <f>IF(AND(G13&lt;&gt;"",H13&gt;0,I13&lt;&gt;"",J13&lt;&gt;0,K13&lt;&gt;0),COUNT($B$11:B12)+1,"")</f>
        <v/>
      </c>
      <c r="C13" s="72" t="s">
        <v>3996</v>
      </c>
      <c r="D13" s="141"/>
      <c r="E13" s="166"/>
      <c r="F13" s="107"/>
      <c r="G13" s="182" t="s">
        <v>3997</v>
      </c>
      <c r="H13" s="183"/>
      <c r="I13" s="166"/>
      <c r="J13" s="183"/>
      <c r="K13" s="167" t="str">
        <f>IFERROR(IF(H13*J13&lt;&gt;0,ROUND(ROUND(H13,4)*ROUND(J13,4),2),""),"")</f>
        <v/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1</v>
      </c>
      <c r="C14" s="72" t="s">
        <v>3998</v>
      </c>
      <c r="D14" s="141" t="s">
        <v>3800</v>
      </c>
      <c r="E14" s="166">
        <v>1</v>
      </c>
      <c r="F14" s="107">
        <v>44013</v>
      </c>
      <c r="G14" s="66" t="s">
        <v>3999</v>
      </c>
      <c r="H14" s="183">
        <v>3</v>
      </c>
      <c r="I14" s="166" t="s">
        <v>3701</v>
      </c>
      <c r="J14" s="183">
        <v>822.32</v>
      </c>
      <c r="K14" s="156">
        <f>IFERROR(IF(H14*J14&lt;&gt;0,ROUND(ROUND(H14,4)*ROUND(J14,4),2),""),"")</f>
        <v>2466.96</v>
      </c>
      <c r="L14" s="148">
        <v>0.16689999999999999</v>
      </c>
      <c r="M14" s="148">
        <v>1.1061000000000001</v>
      </c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 t="str">
        <f>IF(AND(G15&lt;&gt;"",H15&gt;0,I15&lt;&gt;"",J15&lt;&gt;0,K15&lt;&gt;0),COUNT($B$11:B14)+1,"")</f>
        <v/>
      </c>
      <c r="C15" s="72" t="s">
        <v>4000</v>
      </c>
      <c r="E15" s="166"/>
      <c r="F15" s="107"/>
      <c r="G15" s="182" t="s">
        <v>4001</v>
      </c>
      <c r="I15" s="184"/>
      <c r="J15" s="185"/>
      <c r="K15" s="156" t="str">
        <f t="shared" ref="K15:K64" si="0">IFERROR(IF(H15*J15&lt;&gt;0,ROUND(ROUND(H15,4)*ROUND(J15,4),2),""),"")</f>
        <v/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ht="30" x14ac:dyDescent="0.25">
      <c r="A16" s="166"/>
      <c r="B16" s="178">
        <f>IF(AND(G16&lt;&gt;"",H16&gt;0,I16&lt;&gt;"",J16&lt;&gt;0,K16&lt;&gt;0),COUNT($B$11:B15)+1,"")</f>
        <v>2</v>
      </c>
      <c r="C16" s="72" t="s">
        <v>4002</v>
      </c>
      <c r="D16" s="141" t="s">
        <v>3776</v>
      </c>
      <c r="E16" s="166" t="s">
        <v>4003</v>
      </c>
      <c r="F16" s="107">
        <v>44013</v>
      </c>
      <c r="G16" s="66" t="s">
        <v>4004</v>
      </c>
      <c r="H16" s="183">
        <v>2.88</v>
      </c>
      <c r="I16" s="166" t="s">
        <v>3695</v>
      </c>
      <c r="J16" s="183">
        <v>359.07</v>
      </c>
      <c r="K16" s="156">
        <f t="shared" si="0"/>
        <v>1034.1199999999999</v>
      </c>
      <c r="L16" s="148">
        <v>0.16689999999999999</v>
      </c>
      <c r="M16" s="148">
        <v>1.1061000000000001</v>
      </c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 t="str">
        <f>IF(AND(G17&lt;&gt;"",H17&gt;0,I17&lt;&gt;"",J17&lt;&gt;0,K17&lt;&gt;0),COUNT($B$11:B16)+1,"")</f>
        <v/>
      </c>
      <c r="C17" s="72" t="s">
        <v>4005</v>
      </c>
      <c r="D17" s="141"/>
      <c r="E17" s="166"/>
      <c r="F17" s="107"/>
      <c r="G17" s="182" t="s">
        <v>4006</v>
      </c>
      <c r="H17" s="183"/>
      <c r="I17" s="166" t="s">
        <v>4007</v>
      </c>
      <c r="J17" s="183"/>
      <c r="K17" s="156" t="str">
        <f t="shared" si="0"/>
        <v/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ht="105" x14ac:dyDescent="0.25">
      <c r="A18" s="166"/>
      <c r="B18" s="178">
        <f>IF(AND(G18&lt;&gt;"",H18&gt;0,I18&lt;&gt;"",J18&lt;&gt;0,K18&lt;&gt;0),COUNT($B$11:B17)+1,"")</f>
        <v>3</v>
      </c>
      <c r="C18" s="72" t="s">
        <v>4008</v>
      </c>
      <c r="D18" s="141" t="s">
        <v>3776</v>
      </c>
      <c r="E18" s="166" t="s">
        <v>4009</v>
      </c>
      <c r="F18" s="107">
        <v>44013</v>
      </c>
      <c r="G18" s="66" t="s">
        <v>4010</v>
      </c>
      <c r="H18" s="183">
        <v>304.8</v>
      </c>
      <c r="I18" s="166" t="s">
        <v>3694</v>
      </c>
      <c r="J18" s="183">
        <v>45.3</v>
      </c>
      <c r="K18" s="156">
        <f t="shared" si="0"/>
        <v>13807.44</v>
      </c>
      <c r="L18" s="148">
        <v>0.16689999999999999</v>
      </c>
      <c r="M18" s="148">
        <v>1.1061000000000001</v>
      </c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ht="120" x14ac:dyDescent="0.25">
      <c r="A19" s="166"/>
      <c r="B19" s="178">
        <f>IF(AND(G19&lt;&gt;"",H19&gt;0,I19&lt;&gt;"",J19&lt;&gt;0,K19&lt;&gt;0),COUNT($B$11:B18)+1,"")</f>
        <v>4</v>
      </c>
      <c r="C19" s="72" t="s">
        <v>4011</v>
      </c>
      <c r="D19" s="141" t="s">
        <v>3800</v>
      </c>
      <c r="E19" s="166" t="s">
        <v>4012</v>
      </c>
      <c r="F19" s="107">
        <v>44013</v>
      </c>
      <c r="G19" s="66" t="s">
        <v>4013</v>
      </c>
      <c r="H19" s="183">
        <v>1564.55</v>
      </c>
      <c r="I19" s="166" t="s">
        <v>3695</v>
      </c>
      <c r="J19" s="183">
        <v>67.959999999999994</v>
      </c>
      <c r="K19" s="156">
        <f t="shared" si="0"/>
        <v>106326.82</v>
      </c>
      <c r="L19" s="148">
        <v>0.16689999999999999</v>
      </c>
      <c r="M19" s="148">
        <v>1.1061000000000001</v>
      </c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ht="60" x14ac:dyDescent="0.25">
      <c r="A20" s="166"/>
      <c r="B20" s="178">
        <f>IF(AND(G20&lt;&gt;"",H20&gt;0,I20&lt;&gt;"",J20&lt;&gt;0,K20&lt;&gt;0),COUNT($B$11:B19)+1,"")</f>
        <v>5</v>
      </c>
      <c r="C20" s="72" t="s">
        <v>4014</v>
      </c>
      <c r="D20" s="141" t="s">
        <v>3800</v>
      </c>
      <c r="E20" s="166" t="s">
        <v>4015</v>
      </c>
      <c r="F20" s="107">
        <v>44013</v>
      </c>
      <c r="G20" s="66" t="s">
        <v>4016</v>
      </c>
      <c r="H20" s="183">
        <v>624.38</v>
      </c>
      <c r="I20" s="166" t="s">
        <v>3695</v>
      </c>
      <c r="J20" s="183">
        <v>55.25</v>
      </c>
      <c r="K20" s="156">
        <f t="shared" si="0"/>
        <v>34497</v>
      </c>
      <c r="L20" s="148">
        <v>0.16689999999999999</v>
      </c>
      <c r="M20" s="148">
        <v>1.1061000000000001</v>
      </c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ht="60" x14ac:dyDescent="0.25">
      <c r="A21" s="166"/>
      <c r="B21" s="178">
        <f>IF(AND(G21&lt;&gt;"",H21&gt;0,I21&lt;&gt;"",J21&lt;&gt;0,K21&lt;&gt;0),COUNT($B$11:B20)+1,"")</f>
        <v>6</v>
      </c>
      <c r="C21" s="72" t="s">
        <v>4017</v>
      </c>
      <c r="D21" s="141" t="s">
        <v>3800</v>
      </c>
      <c r="E21" s="166" t="s">
        <v>4018</v>
      </c>
      <c r="F21" s="107">
        <v>44013</v>
      </c>
      <c r="G21" s="66" t="s">
        <v>4019</v>
      </c>
      <c r="H21" s="183">
        <v>2</v>
      </c>
      <c r="I21" s="166" t="s">
        <v>3701</v>
      </c>
      <c r="J21" s="183">
        <v>813.4</v>
      </c>
      <c r="K21" s="156">
        <f t="shared" si="0"/>
        <v>1626.8</v>
      </c>
      <c r="L21" s="148">
        <v>0.16689999999999999</v>
      </c>
      <c r="M21" s="148">
        <v>1.1061000000000001</v>
      </c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 t="str">
        <f>IF(AND(G22&lt;&gt;"",H22&gt;0,I22&lt;&gt;"",J22&lt;&gt;0,K22&lt;&gt;0),COUNT($B$11:B21)+1,"")</f>
        <v/>
      </c>
      <c r="C22" s="72" t="s">
        <v>4020</v>
      </c>
      <c r="D22" s="141"/>
      <c r="E22" s="166"/>
      <c r="F22" s="107"/>
      <c r="G22" s="182" t="s">
        <v>4021</v>
      </c>
      <c r="H22" s="183"/>
      <c r="I22" s="166"/>
      <c r="J22" s="183"/>
      <c r="K22" s="156" t="str">
        <f t="shared" si="0"/>
        <v/>
      </c>
      <c r="L22" s="148"/>
      <c r="M22" s="148">
        <v>1.1061000000000001</v>
      </c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ht="45" x14ac:dyDescent="0.25">
      <c r="A23" s="166"/>
      <c r="B23" s="178">
        <f>IF(AND(G23&lt;&gt;"",H23&gt;0,I23&lt;&gt;"",J23&lt;&gt;0,K23&lt;&gt;0),COUNT($B$11:B22)+1,"")</f>
        <v>7</v>
      </c>
      <c r="C23" s="72" t="s">
        <v>4022</v>
      </c>
      <c r="D23" s="141" t="s">
        <v>3776</v>
      </c>
      <c r="E23" s="166" t="s">
        <v>4023</v>
      </c>
      <c r="F23" s="107">
        <v>44013</v>
      </c>
      <c r="G23" s="66" t="s">
        <v>4024</v>
      </c>
      <c r="H23" s="183">
        <v>6</v>
      </c>
      <c r="I23" s="166" t="s">
        <v>3701</v>
      </c>
      <c r="J23" s="183">
        <v>968.26</v>
      </c>
      <c r="K23" s="156">
        <f t="shared" si="0"/>
        <v>5809.56</v>
      </c>
      <c r="L23" s="148">
        <v>0.16689999999999999</v>
      </c>
      <c r="M23" s="148">
        <v>1.1061000000000001</v>
      </c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 t="str">
        <f>IF(AND(G24&lt;&gt;"",H24&gt;0,I24&lt;&gt;"",J24&lt;&gt;0,K24&lt;&gt;0),COUNT($B$11:B23)+1,"")</f>
        <v/>
      </c>
      <c r="C24" s="72" t="s">
        <v>4025</v>
      </c>
      <c r="D24" s="141"/>
      <c r="E24" s="166"/>
      <c r="F24" s="107"/>
      <c r="G24" s="182" t="s">
        <v>4026</v>
      </c>
      <c r="H24" s="183"/>
      <c r="I24" s="166"/>
      <c r="J24" s="183"/>
      <c r="K24" s="156" t="str">
        <f t="shared" si="0"/>
        <v/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 t="str">
        <f>IF(AND(G25&lt;&gt;"",H25&gt;0,I25&lt;&gt;"",J25&lt;&gt;0,K25&lt;&gt;0),COUNT($B$11:B24)+1,"")</f>
        <v/>
      </c>
      <c r="C25" s="72" t="s">
        <v>4027</v>
      </c>
      <c r="D25" s="141"/>
      <c r="E25" s="166"/>
      <c r="F25" s="107"/>
      <c r="G25" s="182" t="s">
        <v>4028</v>
      </c>
      <c r="H25" s="183"/>
      <c r="I25" s="166"/>
      <c r="J25" s="183"/>
      <c r="K25" s="156" t="str">
        <f t="shared" si="0"/>
        <v/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ht="45" x14ac:dyDescent="0.25">
      <c r="A26" s="166"/>
      <c r="B26" s="178">
        <f>IF(AND(G26&lt;&gt;"",H26&gt;0,I26&lt;&gt;"",J26&lt;&gt;0,K26&lt;&gt;0),COUNT($B$11:B25)+1,"")</f>
        <v>8</v>
      </c>
      <c r="C26" s="72" t="s">
        <v>4029</v>
      </c>
      <c r="D26" s="141" t="s">
        <v>3776</v>
      </c>
      <c r="E26" s="166" t="s">
        <v>4030</v>
      </c>
      <c r="F26" s="107">
        <v>44013</v>
      </c>
      <c r="G26" s="66" t="s">
        <v>4031</v>
      </c>
      <c r="H26" s="183">
        <v>19</v>
      </c>
      <c r="I26" s="166" t="s">
        <v>3695</v>
      </c>
      <c r="J26" s="183">
        <v>15.58</v>
      </c>
      <c r="K26" s="156">
        <f t="shared" si="0"/>
        <v>296.02</v>
      </c>
      <c r="L26" s="148">
        <v>0.16689999999999999</v>
      </c>
      <c r="M26" s="148">
        <v>1.1061000000000001</v>
      </c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 t="str">
        <f>IF(AND(G27&lt;&gt;"",H27&gt;0,I27&lt;&gt;"",J27&lt;&gt;0,K27&lt;&gt;0),COUNT($B$11:B26)+1,"")</f>
        <v/>
      </c>
      <c r="C27" s="72" t="s">
        <v>4032</v>
      </c>
      <c r="D27" s="141"/>
      <c r="E27" s="166"/>
      <c r="F27" s="107"/>
      <c r="G27" s="182" t="s">
        <v>4033</v>
      </c>
      <c r="H27" s="183"/>
      <c r="I27" s="166"/>
      <c r="J27" s="183"/>
      <c r="K27" s="156" t="str">
        <f t="shared" si="0"/>
        <v/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ht="60" x14ac:dyDescent="0.25">
      <c r="A28" s="166"/>
      <c r="B28" s="178">
        <f>IF(AND(G28&lt;&gt;"",H28&gt;0,I28&lt;&gt;"",J28&lt;&gt;0,K28&lt;&gt;0),COUNT($B$11:B27)+1,"")</f>
        <v>9</v>
      </c>
      <c r="C28" s="72" t="s">
        <v>4034</v>
      </c>
      <c r="D28" s="141" t="s">
        <v>3780</v>
      </c>
      <c r="E28" s="166" t="s">
        <v>4035</v>
      </c>
      <c r="F28" s="107">
        <v>44013</v>
      </c>
      <c r="G28" s="66" t="s">
        <v>4036</v>
      </c>
      <c r="H28" s="183">
        <v>0.41</v>
      </c>
      <c r="I28" s="166" t="s">
        <v>3695</v>
      </c>
      <c r="J28" s="183">
        <v>346.14</v>
      </c>
      <c r="K28" s="156">
        <f t="shared" si="0"/>
        <v>141.91999999999999</v>
      </c>
      <c r="L28" s="148">
        <v>0.16689999999999999</v>
      </c>
      <c r="M28" s="148">
        <v>1.1061000000000001</v>
      </c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ht="60" x14ac:dyDescent="0.25">
      <c r="A29" s="166"/>
      <c r="B29" s="178">
        <f>IF(AND(G29&lt;&gt;"",H29&gt;0,I29&lt;&gt;"",J29&lt;&gt;0,K29&lt;&gt;0),COUNT($B$11:B28)+1,"")</f>
        <v>10</v>
      </c>
      <c r="C29" s="72" t="s">
        <v>4037</v>
      </c>
      <c r="D29" s="141" t="s">
        <v>3780</v>
      </c>
      <c r="E29" s="166" t="s">
        <v>4035</v>
      </c>
      <c r="F29" s="107">
        <v>44013</v>
      </c>
      <c r="G29" s="66" t="s">
        <v>4038</v>
      </c>
      <c r="H29" s="183">
        <v>0.4</v>
      </c>
      <c r="I29" s="166" t="s">
        <v>3695</v>
      </c>
      <c r="J29" s="183">
        <v>346.14</v>
      </c>
      <c r="K29" s="156">
        <f t="shared" si="0"/>
        <v>138.46</v>
      </c>
      <c r="L29" s="148">
        <v>0.16689999999999999</v>
      </c>
      <c r="M29" s="148">
        <v>1.1061000000000001</v>
      </c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ht="60" x14ac:dyDescent="0.25">
      <c r="A30" s="166"/>
      <c r="B30" s="178">
        <f>IF(AND(G30&lt;&gt;"",H30&gt;0,I30&lt;&gt;"",J30&lt;&gt;0,K30&lt;&gt;0),COUNT($B$11:B29)+1,"")</f>
        <v>11</v>
      </c>
      <c r="C30" s="72" t="s">
        <v>4039</v>
      </c>
      <c r="D30" s="141" t="s">
        <v>3780</v>
      </c>
      <c r="E30" s="166" t="s">
        <v>4035</v>
      </c>
      <c r="F30" s="107">
        <v>44013</v>
      </c>
      <c r="G30" s="66" t="s">
        <v>4040</v>
      </c>
      <c r="H30" s="183">
        <v>0.28999999999999998</v>
      </c>
      <c r="I30" s="166" t="s">
        <v>3695</v>
      </c>
      <c r="J30" s="183">
        <v>346.14</v>
      </c>
      <c r="K30" s="156">
        <f t="shared" si="0"/>
        <v>100.38</v>
      </c>
      <c r="L30" s="148">
        <v>0.16689999999999999</v>
      </c>
      <c r="M30" s="148">
        <v>1.1061000000000001</v>
      </c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ht="30" x14ac:dyDescent="0.25">
      <c r="A31" s="166"/>
      <c r="B31" s="178">
        <f>IF(AND(G31&lt;&gt;"",H31&gt;0,I31&lt;&gt;"",J31&lt;&gt;0,K31&lt;&gt;0),COUNT($B$11:B30)+1,"")</f>
        <v>12</v>
      </c>
      <c r="C31" s="72" t="s">
        <v>4041</v>
      </c>
      <c r="D31" s="141" t="s">
        <v>3776</v>
      </c>
      <c r="E31" s="166" t="s">
        <v>4042</v>
      </c>
      <c r="F31" s="107">
        <v>44013</v>
      </c>
      <c r="G31" s="66" t="s">
        <v>4043</v>
      </c>
      <c r="H31" s="183">
        <v>15</v>
      </c>
      <c r="I31" s="166" t="s">
        <v>3694</v>
      </c>
      <c r="J31" s="183">
        <v>71.260000000000005</v>
      </c>
      <c r="K31" s="156">
        <f t="shared" si="0"/>
        <v>1068.9000000000001</v>
      </c>
      <c r="L31" s="148">
        <v>0.16689999999999999</v>
      </c>
      <c r="M31" s="148">
        <v>1.1061000000000001</v>
      </c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ht="60" x14ac:dyDescent="0.25">
      <c r="A32" s="166"/>
      <c r="B32" s="178">
        <f>IF(AND(G32&lt;&gt;"",H32&gt;0,I32&lt;&gt;"",J32&lt;&gt;0,K32&lt;&gt;0),COUNT($B$11:B31)+1,"")</f>
        <v>13</v>
      </c>
      <c r="C32" s="72" t="s">
        <v>4044</v>
      </c>
      <c r="D32" s="141" t="s">
        <v>3776</v>
      </c>
      <c r="E32" s="166" t="s">
        <v>4045</v>
      </c>
      <c r="F32" s="107">
        <v>44013</v>
      </c>
      <c r="G32" s="66" t="s">
        <v>4046</v>
      </c>
      <c r="H32" s="183">
        <v>0.27</v>
      </c>
      <c r="I32" s="166" t="s">
        <v>3696</v>
      </c>
      <c r="J32" s="183">
        <v>353.56</v>
      </c>
      <c r="K32" s="156">
        <f t="shared" si="0"/>
        <v>95.46</v>
      </c>
      <c r="L32" s="148">
        <v>0.16689999999999999</v>
      </c>
      <c r="M32" s="148">
        <v>1.1061000000000001</v>
      </c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ht="45" x14ac:dyDescent="0.25">
      <c r="A33" s="166"/>
      <c r="B33" s="178">
        <f>IF(AND(G33&lt;&gt;"",H33&gt;0,I33&lt;&gt;"",J33&lt;&gt;0,K33&lt;&gt;0),COUNT($B$11:B32)+1,"")</f>
        <v>14</v>
      </c>
      <c r="C33" s="72" t="s">
        <v>4047</v>
      </c>
      <c r="D33" s="141" t="s">
        <v>3776</v>
      </c>
      <c r="E33" s="166" t="s">
        <v>4048</v>
      </c>
      <c r="F33" s="107">
        <v>44013</v>
      </c>
      <c r="G33" s="66" t="s">
        <v>4049</v>
      </c>
      <c r="H33" s="183">
        <v>0.27</v>
      </c>
      <c r="I33" s="166" t="s">
        <v>3696</v>
      </c>
      <c r="J33" s="183">
        <v>199.25</v>
      </c>
      <c r="K33" s="156">
        <f t="shared" si="0"/>
        <v>53.8</v>
      </c>
      <c r="L33" s="148">
        <v>0.16689999999999999</v>
      </c>
      <c r="M33" s="148">
        <v>1.1061000000000001</v>
      </c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>
        <f>IF(AND(G34&lt;&gt;"",H34&gt;0,I34&lt;&gt;"",J34&lt;&gt;0,K34&lt;&gt;0),COUNT($B$11:B33)+1,"")</f>
        <v>15</v>
      </c>
      <c r="C34" s="72" t="s">
        <v>4050</v>
      </c>
      <c r="D34" s="141" t="s">
        <v>3776</v>
      </c>
      <c r="E34" s="166" t="s">
        <v>4051</v>
      </c>
      <c r="F34" s="107">
        <v>44013</v>
      </c>
      <c r="G34" s="66" t="s">
        <v>4052</v>
      </c>
      <c r="H34" s="183">
        <v>0.27</v>
      </c>
      <c r="I34" s="166" t="s">
        <v>3696</v>
      </c>
      <c r="J34" s="183">
        <v>78.17</v>
      </c>
      <c r="K34" s="156">
        <f t="shared" si="0"/>
        <v>21.11</v>
      </c>
      <c r="L34" s="148">
        <v>0.16689999999999999</v>
      </c>
      <c r="M34" s="148">
        <v>1.1061000000000001</v>
      </c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ht="30" x14ac:dyDescent="0.25">
      <c r="A35" s="166"/>
      <c r="B35" s="178" t="str">
        <f>IF(AND(G35&lt;&gt;"",H35&gt;0,I35&lt;&gt;"",J35&lt;&gt;0,K35&lt;&gt;0),COUNT($B$11:B34)+1,"")</f>
        <v/>
      </c>
      <c r="C35" s="72" t="s">
        <v>4053</v>
      </c>
      <c r="D35" s="141"/>
      <c r="E35" s="166"/>
      <c r="F35" s="107"/>
      <c r="G35" s="182" t="s">
        <v>4054</v>
      </c>
      <c r="H35" s="183"/>
      <c r="I35" s="166"/>
      <c r="J35" s="183"/>
      <c r="K35" s="156" t="str">
        <f t="shared" si="0"/>
        <v/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 t="str">
        <f>IF(AND(G36&lt;&gt;"",H36&gt;0,I36&lt;&gt;"",J36&lt;&gt;0,K36&lt;&gt;0),COUNT($B$11:B35)+1,"")</f>
        <v/>
      </c>
      <c r="C36" s="72" t="s">
        <v>4055</v>
      </c>
      <c r="D36" s="141"/>
      <c r="E36" s="166"/>
      <c r="F36" s="107"/>
      <c r="G36" s="182" t="s">
        <v>3997</v>
      </c>
      <c r="H36" s="183"/>
      <c r="I36" s="166"/>
      <c r="J36" s="183"/>
      <c r="K36" s="156" t="str">
        <f t="shared" si="0"/>
        <v/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>
        <f>IF(AND(G37&lt;&gt;"",H37&gt;0,I37&lt;&gt;"",J37&lt;&gt;0,K37&lt;&gt;0),COUNT($B$11:B36)+1,"")</f>
        <v>16</v>
      </c>
      <c r="C37" s="72" t="s">
        <v>4056</v>
      </c>
      <c r="D37" s="141" t="s">
        <v>3800</v>
      </c>
      <c r="E37" s="166" t="s">
        <v>4057</v>
      </c>
      <c r="F37" s="107">
        <v>44013</v>
      </c>
      <c r="G37" s="66" t="s">
        <v>3999</v>
      </c>
      <c r="H37" s="183">
        <v>2</v>
      </c>
      <c r="I37" s="166" t="s">
        <v>3701</v>
      </c>
      <c r="J37" s="183">
        <v>822.32</v>
      </c>
      <c r="K37" s="156">
        <f t="shared" si="0"/>
        <v>1644.64</v>
      </c>
      <c r="L37" s="148">
        <v>0.16689999999999999</v>
      </c>
      <c r="M37" s="148">
        <v>1.1061000000000001</v>
      </c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 t="str">
        <f>IF(AND(G38&lt;&gt;"",H38&gt;0,I38&lt;&gt;"",J38&lt;&gt;0,K38&lt;&gt;0),COUNT($B$11:B37)+1,"")</f>
        <v/>
      </c>
      <c r="C38" s="72" t="s">
        <v>4058</v>
      </c>
      <c r="D38" s="141"/>
      <c r="E38" s="166"/>
      <c r="F38" s="107"/>
      <c r="G38" s="182" t="s">
        <v>4001</v>
      </c>
      <c r="H38" s="183"/>
      <c r="I38" s="166"/>
      <c r="J38" s="183"/>
      <c r="K38" s="156" t="str">
        <f t="shared" si="0"/>
        <v/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ht="30" x14ac:dyDescent="0.25">
      <c r="A39" s="166"/>
      <c r="B39" s="178">
        <f>IF(AND(G39&lt;&gt;"",H39&gt;0,I39&lt;&gt;"",J39&lt;&gt;0,K39&lt;&gt;0),COUNT($B$11:B38)+1,"")</f>
        <v>17</v>
      </c>
      <c r="C39" s="72" t="s">
        <v>4059</v>
      </c>
      <c r="D39" s="141" t="s">
        <v>3776</v>
      </c>
      <c r="E39" s="166" t="s">
        <v>4003</v>
      </c>
      <c r="F39" s="107">
        <v>44013</v>
      </c>
      <c r="G39" s="66" t="s">
        <v>4004</v>
      </c>
      <c r="H39" s="183">
        <v>2.88</v>
      </c>
      <c r="I39" s="166" t="s">
        <v>3695</v>
      </c>
      <c r="J39" s="183">
        <v>359.07</v>
      </c>
      <c r="K39" s="156">
        <f t="shared" si="0"/>
        <v>1034.1199999999999</v>
      </c>
      <c r="L39" s="148">
        <v>0.16689999999999999</v>
      </c>
      <c r="M39" s="148">
        <v>1.1061000000000001</v>
      </c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 t="str">
        <f>IF(AND(G40&lt;&gt;"",H40&gt;0,I40&lt;&gt;"",J40&lt;&gt;0,K40&lt;&gt;0),COUNT($B$11:B39)+1,"")</f>
        <v/>
      </c>
      <c r="C40" s="72" t="s">
        <v>4060</v>
      </c>
      <c r="D40" s="141"/>
      <c r="E40" s="166"/>
      <c r="F40" s="107"/>
      <c r="G40" s="182" t="s">
        <v>4006</v>
      </c>
      <c r="H40" s="183"/>
      <c r="I40" s="166"/>
      <c r="J40" s="183"/>
      <c r="K40" s="156" t="str">
        <f t="shared" si="0"/>
        <v/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ht="105" x14ac:dyDescent="0.25">
      <c r="A41" s="166"/>
      <c r="B41" s="178">
        <f>IF(AND(G41&lt;&gt;"",H41&gt;0,I41&lt;&gt;"",J41&lt;&gt;0,K41&lt;&gt;0),COUNT($B$11:B40)+1,"")</f>
        <v>18</v>
      </c>
      <c r="C41" s="72" t="s">
        <v>4061</v>
      </c>
      <c r="D41" s="141" t="s">
        <v>3776</v>
      </c>
      <c r="E41" s="166" t="s">
        <v>4009</v>
      </c>
      <c r="F41" s="107">
        <v>44013</v>
      </c>
      <c r="G41" s="66" t="s">
        <v>4010</v>
      </c>
      <c r="H41" s="183">
        <v>124.04</v>
      </c>
      <c r="I41" s="166" t="s">
        <v>3694</v>
      </c>
      <c r="J41" s="183">
        <v>45.3</v>
      </c>
      <c r="K41" s="156">
        <f t="shared" si="0"/>
        <v>5619.01</v>
      </c>
      <c r="L41" s="148">
        <v>0.16689999999999999</v>
      </c>
      <c r="M41" s="148">
        <v>1.1061000000000001</v>
      </c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ht="120" x14ac:dyDescent="0.25">
      <c r="A42" s="166"/>
      <c r="B42" s="178">
        <f>IF(AND(G42&lt;&gt;"",H42&gt;0,I42&lt;&gt;"",J42&lt;&gt;0,K42&lt;&gt;0),COUNT($B$11:B41)+1,"")</f>
        <v>19</v>
      </c>
      <c r="C42" s="72" t="s">
        <v>4062</v>
      </c>
      <c r="D42" s="141" t="s">
        <v>3800</v>
      </c>
      <c r="E42" s="166" t="s">
        <v>4012</v>
      </c>
      <c r="F42" s="107">
        <v>44013</v>
      </c>
      <c r="G42" s="66" t="s">
        <v>4013</v>
      </c>
      <c r="H42" s="183">
        <v>721.04</v>
      </c>
      <c r="I42" s="166" t="s">
        <v>3695</v>
      </c>
      <c r="J42" s="183">
        <v>67.959999999999994</v>
      </c>
      <c r="K42" s="156">
        <f t="shared" si="0"/>
        <v>49001.88</v>
      </c>
      <c r="L42" s="148">
        <v>0.16689999999999999</v>
      </c>
      <c r="M42" s="148">
        <v>1.1061000000000001</v>
      </c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ht="60" x14ac:dyDescent="0.25">
      <c r="A43" s="166"/>
      <c r="B43" s="178">
        <f>IF(AND(G43&lt;&gt;"",H43&gt;0,I43&lt;&gt;"",J43&lt;&gt;0,K43&lt;&gt;0),COUNT($B$11:B42)+1,"")</f>
        <v>20</v>
      </c>
      <c r="C43" s="72" t="s">
        <v>4063</v>
      </c>
      <c r="D43" s="141" t="s">
        <v>3800</v>
      </c>
      <c r="E43" s="166" t="s">
        <v>4015</v>
      </c>
      <c r="F43" s="107">
        <v>44013</v>
      </c>
      <c r="G43" s="66" t="s">
        <v>4016</v>
      </c>
      <c r="H43" s="183">
        <v>166.44</v>
      </c>
      <c r="I43" s="166" t="s">
        <v>3695</v>
      </c>
      <c r="J43" s="183">
        <v>55.25</v>
      </c>
      <c r="K43" s="156">
        <f t="shared" si="0"/>
        <v>9195.81</v>
      </c>
      <c r="L43" s="148">
        <v>0.16689999999999999</v>
      </c>
      <c r="M43" s="148">
        <v>1.1061000000000001</v>
      </c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ht="60" x14ac:dyDescent="0.25">
      <c r="A44" s="166"/>
      <c r="B44" s="178">
        <f>IF(AND(G44&lt;&gt;"",H44&gt;0,I44&lt;&gt;"",J44&lt;&gt;0,K44&lt;&gt;0),COUNT($B$11:B43)+1,"")</f>
        <v>21</v>
      </c>
      <c r="C44" s="72" t="s">
        <v>4064</v>
      </c>
      <c r="D44" s="141" t="s">
        <v>3800</v>
      </c>
      <c r="E44" s="166" t="s">
        <v>4018</v>
      </c>
      <c r="F44" s="107">
        <v>44013</v>
      </c>
      <c r="G44" s="66" t="s">
        <v>4019</v>
      </c>
      <c r="H44" s="183">
        <v>1</v>
      </c>
      <c r="I44" s="166" t="s">
        <v>3701</v>
      </c>
      <c r="J44" s="183">
        <v>813.4</v>
      </c>
      <c r="K44" s="156">
        <f t="shared" si="0"/>
        <v>813.4</v>
      </c>
      <c r="L44" s="148">
        <v>0.16689999999999999</v>
      </c>
      <c r="M44" s="148">
        <v>1.1061000000000001</v>
      </c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 t="str">
        <f>IF(AND(G45&lt;&gt;"",H45&gt;0,I45&lt;&gt;"",J45&lt;&gt;0,K45&lt;&gt;0),COUNT($B$11:B44)+1,"")</f>
        <v/>
      </c>
      <c r="C45" s="72" t="s">
        <v>4065</v>
      </c>
      <c r="D45" s="141"/>
      <c r="E45" s="166"/>
      <c r="F45" s="107"/>
      <c r="G45" s="182" t="s">
        <v>4021</v>
      </c>
      <c r="H45" s="183"/>
      <c r="I45" s="166"/>
      <c r="J45" s="183"/>
      <c r="K45" s="156" t="str">
        <f t="shared" si="0"/>
        <v/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ht="45" x14ac:dyDescent="0.25">
      <c r="A46" s="166"/>
      <c r="B46" s="178">
        <f>IF(AND(G46&lt;&gt;"",H46&gt;0,I46&lt;&gt;"",J46&lt;&gt;0,K46&lt;&gt;0),COUNT($B$11:B45)+1,"")</f>
        <v>22</v>
      </c>
      <c r="C46" s="72" t="s">
        <v>4066</v>
      </c>
      <c r="D46" s="141" t="s">
        <v>3776</v>
      </c>
      <c r="E46" s="166" t="s">
        <v>4023</v>
      </c>
      <c r="F46" s="107">
        <v>44013</v>
      </c>
      <c r="G46" s="66" t="s">
        <v>4024</v>
      </c>
      <c r="H46" s="183">
        <v>2</v>
      </c>
      <c r="I46" s="166" t="s">
        <v>3701</v>
      </c>
      <c r="J46" s="183">
        <v>968.26</v>
      </c>
      <c r="K46" s="156">
        <f t="shared" si="0"/>
        <v>1936.52</v>
      </c>
      <c r="L46" s="148">
        <v>0.16689999999999999</v>
      </c>
      <c r="M46" s="148">
        <v>1.1061000000000001</v>
      </c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 t="str">
        <f>IF(AND(G47&lt;&gt;"",H47&gt;0,I47&lt;&gt;"",J47&lt;&gt;0,K47&lt;&gt;0),COUNT($B$11:B46)+1,"")</f>
        <v/>
      </c>
      <c r="C47" s="72" t="s">
        <v>4067</v>
      </c>
      <c r="D47" s="141"/>
      <c r="E47" s="166"/>
      <c r="F47" s="107"/>
      <c r="G47" s="182" t="s">
        <v>4026</v>
      </c>
      <c r="H47" s="183"/>
      <c r="I47" s="166"/>
      <c r="J47" s="183"/>
      <c r="K47" s="156" t="str">
        <f t="shared" si="0"/>
        <v/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 t="str">
        <f>IF(AND(G48&lt;&gt;"",H48&gt;0,I48&lt;&gt;"",J48&lt;&gt;0,K48&lt;&gt;0),COUNT($B$11:B47)+1,"")</f>
        <v/>
      </c>
      <c r="C48" s="72" t="s">
        <v>4068</v>
      </c>
      <c r="D48" s="141"/>
      <c r="E48" s="166"/>
      <c r="F48" s="107"/>
      <c r="G48" s="182" t="s">
        <v>4028</v>
      </c>
      <c r="H48" s="183"/>
      <c r="I48" s="166"/>
      <c r="J48" s="183"/>
      <c r="K48" s="156" t="str">
        <f t="shared" si="0"/>
        <v/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ht="45" x14ac:dyDescent="0.25">
      <c r="A49" s="166"/>
      <c r="B49" s="178">
        <f>IF(AND(G49&lt;&gt;"",H49&gt;0,I49&lt;&gt;"",J49&lt;&gt;0,K49&lt;&gt;0),COUNT($B$11:B48)+1,"")</f>
        <v>23</v>
      </c>
      <c r="C49" s="72" t="s">
        <v>4069</v>
      </c>
      <c r="D49" s="141" t="s">
        <v>3776</v>
      </c>
      <c r="E49" s="166" t="s">
        <v>4030</v>
      </c>
      <c r="F49" s="107">
        <v>44013</v>
      </c>
      <c r="G49" s="66" t="s">
        <v>4031</v>
      </c>
      <c r="H49" s="183">
        <v>19</v>
      </c>
      <c r="I49" s="166" t="s">
        <v>3695</v>
      </c>
      <c r="J49" s="183">
        <v>15.58</v>
      </c>
      <c r="K49" s="156">
        <f t="shared" si="0"/>
        <v>296.02</v>
      </c>
      <c r="L49" s="148">
        <v>0.16689999999999999</v>
      </c>
      <c r="M49" s="148">
        <v>1.1061000000000001</v>
      </c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 t="str">
        <f>IF(AND(G50&lt;&gt;"",H50&gt;0,I50&lt;&gt;"",J50&lt;&gt;0,K50&lt;&gt;0),COUNT($B$11:B49)+1,"")</f>
        <v/>
      </c>
      <c r="C50" s="72" t="s">
        <v>4070</v>
      </c>
      <c r="D50" s="141"/>
      <c r="E50" s="166"/>
      <c r="F50" s="107"/>
      <c r="G50" s="182" t="s">
        <v>4033</v>
      </c>
      <c r="H50" s="183"/>
      <c r="I50" s="166"/>
      <c r="J50" s="183"/>
      <c r="K50" s="156" t="str">
        <f t="shared" si="0"/>
        <v/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ht="60" x14ac:dyDescent="0.25">
      <c r="A51" s="166"/>
      <c r="B51" s="178">
        <f>IF(AND(G51&lt;&gt;"",H51&gt;0,I51&lt;&gt;"",J51&lt;&gt;0,K51&lt;&gt;0),COUNT($B$11:B50)+1,"")</f>
        <v>24</v>
      </c>
      <c r="C51" s="72" t="s">
        <v>4071</v>
      </c>
      <c r="D51" s="141" t="s">
        <v>3780</v>
      </c>
      <c r="E51" s="166" t="s">
        <v>4035</v>
      </c>
      <c r="F51" s="107">
        <v>44013</v>
      </c>
      <c r="G51" s="66" t="s">
        <v>4036</v>
      </c>
      <c r="H51" s="183">
        <v>0.41</v>
      </c>
      <c r="I51" s="166" t="s">
        <v>3695</v>
      </c>
      <c r="J51" s="183">
        <v>346.14</v>
      </c>
      <c r="K51" s="156">
        <f t="shared" si="0"/>
        <v>141.91999999999999</v>
      </c>
      <c r="L51" s="148">
        <v>0.16689999999999999</v>
      </c>
      <c r="M51" s="148">
        <v>1.1061000000000001</v>
      </c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ht="60" x14ac:dyDescent="0.25">
      <c r="A52" s="166"/>
      <c r="B52" s="178">
        <f>IF(AND(G52&lt;&gt;"",H52&gt;0,I52&lt;&gt;"",J52&lt;&gt;0,K52&lt;&gt;0),COUNT($B$11:B51)+1,"")</f>
        <v>25</v>
      </c>
      <c r="C52" s="72" t="s">
        <v>4072</v>
      </c>
      <c r="D52" s="141" t="s">
        <v>3780</v>
      </c>
      <c r="E52" s="166" t="s">
        <v>4035</v>
      </c>
      <c r="F52" s="107">
        <v>44013</v>
      </c>
      <c r="G52" s="66" t="s">
        <v>4038</v>
      </c>
      <c r="H52" s="183">
        <v>0.4</v>
      </c>
      <c r="I52" s="166" t="s">
        <v>3695</v>
      </c>
      <c r="J52" s="183">
        <v>346.14</v>
      </c>
      <c r="K52" s="156">
        <f t="shared" si="0"/>
        <v>138.46</v>
      </c>
      <c r="L52" s="148">
        <v>0.16689999999999999</v>
      </c>
      <c r="M52" s="148">
        <v>1.1061000000000001</v>
      </c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ht="60" x14ac:dyDescent="0.25">
      <c r="A53" s="166"/>
      <c r="B53" s="178">
        <f>IF(AND(G53&lt;&gt;"",H53&gt;0,I53&lt;&gt;"",J53&lt;&gt;0,K53&lt;&gt;0),COUNT($B$11:B52)+1,"")</f>
        <v>26</v>
      </c>
      <c r="C53" s="72" t="s">
        <v>4073</v>
      </c>
      <c r="D53" s="141" t="s">
        <v>3780</v>
      </c>
      <c r="E53" s="166" t="s">
        <v>4035</v>
      </c>
      <c r="F53" s="107">
        <v>44013</v>
      </c>
      <c r="G53" s="66" t="s">
        <v>4040</v>
      </c>
      <c r="H53" s="183">
        <v>0.28999999999999998</v>
      </c>
      <c r="I53" s="166" t="s">
        <v>3695</v>
      </c>
      <c r="J53" s="183">
        <v>346.14</v>
      </c>
      <c r="K53" s="156">
        <f t="shared" si="0"/>
        <v>100.38</v>
      </c>
      <c r="L53" s="148">
        <v>0.16689999999999999</v>
      </c>
      <c r="M53" s="148">
        <v>1.1061000000000001</v>
      </c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ht="30" x14ac:dyDescent="0.25">
      <c r="A54" s="166"/>
      <c r="B54" s="178">
        <f>IF(AND(G54&lt;&gt;"",H54&gt;0,I54&lt;&gt;"",J54&lt;&gt;0,K54&lt;&gt;0),COUNT($B$11:B53)+1,"")</f>
        <v>27</v>
      </c>
      <c r="C54" s="72" t="s">
        <v>4074</v>
      </c>
      <c r="D54" s="141" t="s">
        <v>3776</v>
      </c>
      <c r="E54" s="166" t="s">
        <v>4042</v>
      </c>
      <c r="F54" s="107">
        <v>44013</v>
      </c>
      <c r="G54" s="66" t="s">
        <v>4043</v>
      </c>
      <c r="H54" s="183">
        <v>18</v>
      </c>
      <c r="I54" s="166" t="s">
        <v>3694</v>
      </c>
      <c r="J54" s="183">
        <v>71.260000000000005</v>
      </c>
      <c r="K54" s="156">
        <f t="shared" si="0"/>
        <v>1282.68</v>
      </c>
      <c r="L54" s="148">
        <v>0.16689999999999999</v>
      </c>
      <c r="M54" s="148">
        <v>1.1061000000000001</v>
      </c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ht="60" x14ac:dyDescent="0.25">
      <c r="A55" s="166"/>
      <c r="B55" s="178">
        <f>IF(AND(G55&lt;&gt;"",H55&gt;0,I55&lt;&gt;"",J55&lt;&gt;0,K55&lt;&gt;0),COUNT($B$11:B54)+1,"")</f>
        <v>28</v>
      </c>
      <c r="C55" s="72" t="s">
        <v>4075</v>
      </c>
      <c r="D55" s="141" t="s">
        <v>3776</v>
      </c>
      <c r="E55" s="166" t="s">
        <v>4045</v>
      </c>
      <c r="F55" s="107">
        <v>44013</v>
      </c>
      <c r="G55" s="66" t="s">
        <v>4046</v>
      </c>
      <c r="H55" s="183">
        <v>0.32</v>
      </c>
      <c r="I55" s="166" t="s">
        <v>3696</v>
      </c>
      <c r="J55" s="183">
        <v>353.58</v>
      </c>
      <c r="K55" s="156">
        <f t="shared" si="0"/>
        <v>113.15</v>
      </c>
      <c r="L55" s="148">
        <v>0.16689999999999999</v>
      </c>
      <c r="M55" s="148">
        <v>1.1061000000000001</v>
      </c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ht="45" x14ac:dyDescent="0.25">
      <c r="A56" s="166"/>
      <c r="B56" s="178">
        <f>IF(AND(G56&lt;&gt;"",H56&gt;0,I56&lt;&gt;"",J56&lt;&gt;0,K56&lt;&gt;0),COUNT($B$11:B55)+1,"")</f>
        <v>29</v>
      </c>
      <c r="C56" s="72" t="s">
        <v>4076</v>
      </c>
      <c r="D56" s="141" t="s">
        <v>3776</v>
      </c>
      <c r="E56" s="166" t="s">
        <v>4048</v>
      </c>
      <c r="F56" s="107">
        <v>44013</v>
      </c>
      <c r="G56" s="66" t="s">
        <v>4049</v>
      </c>
      <c r="H56" s="183">
        <v>0.32</v>
      </c>
      <c r="I56" s="166" t="s">
        <v>3696</v>
      </c>
      <c r="J56" s="183">
        <v>199.25</v>
      </c>
      <c r="K56" s="156">
        <f t="shared" si="0"/>
        <v>63.76</v>
      </c>
      <c r="L56" s="148">
        <v>0.16689999999999999</v>
      </c>
      <c r="M56" s="148">
        <v>1.1061000000000001</v>
      </c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>
        <f>IF(AND(G57&lt;&gt;"",H57&gt;0,I57&lt;&gt;"",J57&lt;&gt;0,K57&lt;&gt;0),COUNT($B$11:B56)+1,"")</f>
        <v>30</v>
      </c>
      <c r="C57" s="72" t="s">
        <v>4077</v>
      </c>
      <c r="D57" s="141" t="s">
        <v>3776</v>
      </c>
      <c r="E57" s="166" t="s">
        <v>4051</v>
      </c>
      <c r="F57" s="107">
        <v>44013</v>
      </c>
      <c r="G57" s="66" t="s">
        <v>4052</v>
      </c>
      <c r="H57" s="183">
        <v>0.32</v>
      </c>
      <c r="I57" s="166" t="s">
        <v>3696</v>
      </c>
      <c r="J57" s="183">
        <v>78.16</v>
      </c>
      <c r="K57" s="156">
        <f t="shared" si="0"/>
        <v>25.01</v>
      </c>
      <c r="L57" s="148">
        <v>0.16689999999999999</v>
      </c>
      <c r="M57" s="148">
        <v>1.1061000000000001</v>
      </c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ht="30" x14ac:dyDescent="0.25">
      <c r="A58" s="166"/>
      <c r="B58" s="178">
        <f>IF(AND(G58&lt;&gt;"",H58&gt;0,I58&lt;&gt;"",J58&lt;&gt;0,K58&lt;&gt;0),COUNT($B$11:B57)+1,"")</f>
        <v>31</v>
      </c>
      <c r="C58" s="72" t="s">
        <v>4078</v>
      </c>
      <c r="D58" s="141" t="s">
        <v>3776</v>
      </c>
      <c r="E58" s="166" t="s">
        <v>4079</v>
      </c>
      <c r="F58" s="107">
        <v>44013</v>
      </c>
      <c r="G58" s="66" t="s">
        <v>4080</v>
      </c>
      <c r="H58" s="183">
        <v>0.3</v>
      </c>
      <c r="I58" s="166" t="s">
        <v>3695</v>
      </c>
      <c r="J58" s="183">
        <v>829.45</v>
      </c>
      <c r="K58" s="156">
        <f t="shared" si="0"/>
        <v>248.84</v>
      </c>
      <c r="L58" s="148">
        <v>0.16689999999999999</v>
      </c>
      <c r="M58" s="148">
        <v>1.1061000000000001</v>
      </c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 t="str">
        <f>IF(AND(G59&lt;&gt;"",H59&gt;0,I59&lt;&gt;"",J59&lt;&gt;0,K59&lt;&gt;0),COUNT($B$11:B58)+1,"")</f>
        <v/>
      </c>
      <c r="C59" s="72" t="s">
        <v>4081</v>
      </c>
      <c r="D59" s="141"/>
      <c r="E59" s="166"/>
      <c r="F59" s="107"/>
      <c r="G59" s="182" t="s">
        <v>4082</v>
      </c>
      <c r="H59" s="183"/>
      <c r="I59" s="166"/>
      <c r="J59" s="183"/>
      <c r="K59" s="156" t="str">
        <f t="shared" si="0"/>
        <v/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ht="30" x14ac:dyDescent="0.25">
      <c r="A60" s="166"/>
      <c r="B60" s="178">
        <f>IF(AND(G60&lt;&gt;"",H60&gt;0,I60&lt;&gt;"",J60&lt;&gt;0,K60&lt;&gt;0),COUNT($B$11:B59)+1,"")</f>
        <v>32</v>
      </c>
      <c r="C60" s="72" t="s">
        <v>4083</v>
      </c>
      <c r="D60" s="141" t="s">
        <v>3800</v>
      </c>
      <c r="E60" s="166" t="s">
        <v>4084</v>
      </c>
      <c r="F60" s="107">
        <v>44013</v>
      </c>
      <c r="G60" s="66" t="s">
        <v>4085</v>
      </c>
      <c r="H60" s="183">
        <v>26.26</v>
      </c>
      <c r="I60" s="166" t="s">
        <v>3696</v>
      </c>
      <c r="J60" s="183">
        <v>900.68</v>
      </c>
      <c r="K60" s="156">
        <f t="shared" si="0"/>
        <v>23651.86</v>
      </c>
      <c r="L60" s="148">
        <v>0.16689999999999999</v>
      </c>
      <c r="M60" s="148">
        <v>1.1061000000000001</v>
      </c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>
        <f>IF(AND(G61&lt;&gt;"",H61&gt;0,I61&lt;&gt;"",J61&lt;&gt;0,K61&lt;&gt;0),COUNT($B$11:B60)+1,"")</f>
        <v>33</v>
      </c>
      <c r="C61" s="72" t="s">
        <v>4086</v>
      </c>
      <c r="D61" s="141" t="s">
        <v>3776</v>
      </c>
      <c r="E61" s="166" t="s">
        <v>4051</v>
      </c>
      <c r="F61" s="107">
        <v>44013</v>
      </c>
      <c r="G61" s="66" t="s">
        <v>4087</v>
      </c>
      <c r="H61" s="183">
        <v>2.79</v>
      </c>
      <c r="I61" s="166" t="s">
        <v>3696</v>
      </c>
      <c r="J61" s="183">
        <v>78.16</v>
      </c>
      <c r="K61" s="156">
        <f t="shared" si="0"/>
        <v>218.07</v>
      </c>
      <c r="L61" s="148">
        <v>0.16689999999999999</v>
      </c>
      <c r="M61" s="148">
        <v>1.1061000000000001</v>
      </c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>
        <f>IF(AND(G62&lt;&gt;"",H62&gt;0,I62&lt;&gt;"",J62&lt;&gt;0,K62&lt;&gt;0),COUNT($B$11:B61)+1,"")</f>
        <v>34</v>
      </c>
      <c r="C62" s="72" t="s">
        <v>4088</v>
      </c>
      <c r="D62" s="141" t="s">
        <v>3776</v>
      </c>
      <c r="E62" s="166" t="s">
        <v>4089</v>
      </c>
      <c r="F62" s="107">
        <v>44013</v>
      </c>
      <c r="G62" s="66" t="s">
        <v>4090</v>
      </c>
      <c r="H62" s="183">
        <v>2.79</v>
      </c>
      <c r="I62" s="166" t="s">
        <v>3696</v>
      </c>
      <c r="J62" s="183">
        <v>442.53</v>
      </c>
      <c r="K62" s="156">
        <f t="shared" si="0"/>
        <v>1234.6600000000001</v>
      </c>
      <c r="L62" s="148">
        <v>0.16689999999999999</v>
      </c>
      <c r="M62" s="148">
        <v>1.1061000000000001</v>
      </c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ht="45" x14ac:dyDescent="0.25">
      <c r="A63" s="166"/>
      <c r="B63" s="178">
        <f>IF(AND(G63&lt;&gt;"",H63&gt;0,I63&lt;&gt;"",J63&lt;&gt;0,K63&lt;&gt;0),COUNT($B$11:B62)+1,"")</f>
        <v>35</v>
      </c>
      <c r="C63" s="72" t="s">
        <v>4091</v>
      </c>
      <c r="D63" s="141" t="s">
        <v>3776</v>
      </c>
      <c r="E63" s="166" t="s">
        <v>4048</v>
      </c>
      <c r="F63" s="107">
        <v>44013</v>
      </c>
      <c r="G63" s="66" t="s">
        <v>4049</v>
      </c>
      <c r="H63" s="183">
        <v>2.79</v>
      </c>
      <c r="I63" s="166" t="s">
        <v>3696</v>
      </c>
      <c r="J63" s="183">
        <v>199.25</v>
      </c>
      <c r="K63" s="156">
        <f t="shared" si="0"/>
        <v>555.91</v>
      </c>
      <c r="L63" s="148">
        <v>0.16689999999999999</v>
      </c>
      <c r="M63" s="148">
        <v>1.1061000000000001</v>
      </c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ht="60" x14ac:dyDescent="0.25">
      <c r="A64" s="166"/>
      <c r="B64" s="178">
        <f>IF(AND(G64&lt;&gt;"",H64&gt;0,I64&lt;&gt;"",J64&lt;&gt;0,K64&lt;&gt;0),COUNT($B$11:B63)+1,"")</f>
        <v>36</v>
      </c>
      <c r="C64" s="72" t="s">
        <v>4092</v>
      </c>
      <c r="D64" s="141" t="s">
        <v>3800</v>
      </c>
      <c r="E64" s="166" t="s">
        <v>4093</v>
      </c>
      <c r="F64" s="107">
        <v>44013</v>
      </c>
      <c r="G64" s="66" t="s">
        <v>4094</v>
      </c>
      <c r="H64" s="183">
        <v>46.91</v>
      </c>
      <c r="I64" s="166" t="s">
        <v>3694</v>
      </c>
      <c r="J64" s="183">
        <v>421.15</v>
      </c>
      <c r="K64" s="156">
        <f t="shared" si="0"/>
        <v>19756.150000000001</v>
      </c>
      <c r="L64" s="148">
        <v>0.16689999999999999</v>
      </c>
      <c r="M64" s="148">
        <v>1.1061000000000001</v>
      </c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 t="str">
        <f t="shared" ref="K65:K78" si="1">IFERROR(IF(H65*J65&lt;&gt;0,ROUND(ROUND(H65,4)*ROUND(J65,4),2),""),"")</f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 t="str">
        <f t="shared" si="1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1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1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1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1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1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1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1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1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1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1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1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1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2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2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2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2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2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2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2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2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2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2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2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2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2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2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2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2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2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2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2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2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2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2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2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2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2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2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2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2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2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2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2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2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2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2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2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base!$N$2:$N$20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base!$N$2:$N$21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base!$I$2:$I$120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base!$I$2:$I$121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7" t="s">
        <v>3679</v>
      </c>
      <c r="B1" s="228"/>
      <c r="C1" s="228"/>
      <c r="D1" s="228"/>
      <c r="E1" s="228"/>
      <c r="F1" s="228"/>
      <c r="G1" s="228"/>
      <c r="H1" s="229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6" t="str">
        <f>IF(Identificação!B2=0,"",Identificação!B2)</f>
        <v>Tomada de Preços</v>
      </c>
      <c r="D2" s="236"/>
      <c r="E2" s="30" t="s">
        <v>151</v>
      </c>
      <c r="F2" s="31">
        <f>IF(Identificação!E2=0,"",Identificação!E2)</f>
        <v>1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4" t="s">
        <v>153</v>
      </c>
      <c r="B3" s="235"/>
      <c r="C3" s="232" t="str">
        <f>IF(Identificação!B3=0,"",Identificação!B3)</f>
        <v>PAVIMENTAÇÃO DA RUA JOSÉ ZANETTE E ACESSO A COMUNIDADE DE Nª Sª DO ROSÁRIO</v>
      </c>
      <c r="D3" s="232"/>
      <c r="E3" s="232"/>
      <c r="F3" s="232"/>
      <c r="G3" s="232"/>
      <c r="H3" s="233"/>
      <c r="I3" s="153"/>
      <c r="J3" s="153"/>
    </row>
    <row r="4" spans="1:12" s="29" customFormat="1" ht="15.75" thickBot="1" x14ac:dyDescent="0.3">
      <c r="A4" s="19" t="s">
        <v>3791</v>
      </c>
      <c r="B4" s="27"/>
      <c r="C4" s="195"/>
      <c r="D4" s="195"/>
      <c r="E4" s="195"/>
      <c r="F4" s="195"/>
      <c r="G4" s="23" t="s">
        <v>3753</v>
      </c>
      <c r="H4" s="125"/>
      <c r="I4" s="153"/>
      <c r="J4" s="153"/>
    </row>
    <row r="5" spans="1:12" s="29" customFormat="1" ht="15.75" thickBot="1" x14ac:dyDescent="0.3">
      <c r="A5" s="16" t="s">
        <v>169</v>
      </c>
      <c r="B5" s="23"/>
      <c r="C5" s="237" t="str">
        <f>IF(Identificação!B5=0,"",Identificação!B5)</f>
        <v>Obras e Serviços de Engenharia</v>
      </c>
      <c r="D5" s="238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30">
        <f>SUMIFS(H12:H39953,B12:B39953,"&gt;0",H12:H39953,"&lt;&gt;0")</f>
        <v>0</v>
      </c>
      <c r="D6" s="231"/>
      <c r="E6" s="5"/>
      <c r="F6" s="5"/>
      <c r="G6" s="6"/>
      <c r="I6" s="153"/>
      <c r="J6" s="153"/>
    </row>
    <row r="7" spans="1:12" s="29" customFormat="1" x14ac:dyDescent="0.25">
      <c r="A7" s="168" t="s">
        <v>3821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3942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9" t="s">
        <v>3754</v>
      </c>
      <c r="B10" s="239" t="s">
        <v>3755</v>
      </c>
      <c r="C10" s="239" t="s">
        <v>3677</v>
      </c>
      <c r="D10" s="241" t="s">
        <v>3756</v>
      </c>
      <c r="E10" s="243" t="s">
        <v>171</v>
      </c>
      <c r="F10" s="244"/>
      <c r="G10" s="244"/>
      <c r="H10" s="244"/>
      <c r="I10" s="244"/>
      <c r="J10" s="244"/>
      <c r="K10" s="244"/>
    </row>
    <row r="11" spans="1:12" s="28" customFormat="1" ht="45" x14ac:dyDescent="0.25">
      <c r="A11" s="240"/>
      <c r="B11" s="240"/>
      <c r="C11" s="240"/>
      <c r="D11" s="242"/>
      <c r="E11" s="85" t="s">
        <v>3757</v>
      </c>
      <c r="F11" s="24" t="s">
        <v>3758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 t="str">
        <f>'Orçamento-base'!B12</f>
        <v/>
      </c>
      <c r="C12" s="105" t="str">
        <f>IF('Orçamento-base'!C12&gt;0,'Orçamento-base'!C12,"")</f>
        <v>1.</v>
      </c>
      <c r="D12" s="86" t="str">
        <f>IF('Orçamento-base'!G12&gt;0,'Orçamento-base'!G12,"")</f>
        <v>PAVIMENTAÇÃO DA RUA JOSÉ ZANETE</v>
      </c>
      <c r="E12" s="176" t="str">
        <f>IF('Orçamento-base'!H12&gt;0,'Orçamento-base'!H12,"")</f>
        <v/>
      </c>
      <c r="F12" s="86" t="str">
        <f>IF('Orçamento-base'!I12&gt;0,'Orçamento-base'!I12,"")</f>
        <v/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 t="str">
        <f>'Orçamento-base'!B13</f>
        <v/>
      </c>
      <c r="C13" s="105" t="str">
        <f>IF('Orçamento-base'!C13&gt;0,'Orçamento-base'!C13,"")</f>
        <v>1.1</v>
      </c>
      <c r="D13" s="86" t="str">
        <f>IF('Orçamento-base'!G13&gt;0,'Orçamento-base'!G13,"")</f>
        <v>ADMINISTRAÇÃO LOCAL</v>
      </c>
      <c r="E13" s="176" t="str">
        <f>IF('Orçamento-base'!H13&gt;0,'Orçamento-base'!H13,"")</f>
        <v/>
      </c>
      <c r="F13" s="86" t="str">
        <f>IF('Orçamento-base'!I13&gt;0,'Orçamento-base'!I13,"")</f>
        <v/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3790</v>
      </c>
      <c r="C1" s="135" t="s">
        <v>177</v>
      </c>
      <c r="D1" s="135" t="s">
        <v>3799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3789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3789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3789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3789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3789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3810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3804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3820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3817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3818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3805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3819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3803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3811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3806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3808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3807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3809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3815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3813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3814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3812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3789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3789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3789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3789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3789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3810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3804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3820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3817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3818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3805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3819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3803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3811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3806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3808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3807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3809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3815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3813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3814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3812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3796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3797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3798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3786</v>
      </c>
      <c r="C1" s="116" t="s">
        <v>177</v>
      </c>
      <c r="D1" s="116" t="s">
        <v>3787</v>
      </c>
      <c r="E1" s="116" t="s">
        <v>3788</v>
      </c>
      <c r="F1" s="119" t="s">
        <v>169</v>
      </c>
      <c r="G1" s="116" t="s">
        <v>3790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Obras e Serviços de Engenharia</v>
      </c>
      <c r="G2" s="121">
        <f>IFERROR(SMALL($E$2:$E$250,D2),"")</f>
        <v>7</v>
      </c>
      <c r="H2" s="121" t="str">
        <f>IFERROR(VLOOKUP(G2,base!$C$2:$D$133,2,FALSE),"")</f>
        <v>serviços de engenharia/obras: resíduos sólidos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8</v>
      </c>
      <c r="H3" s="121" t="str">
        <f>IFERROR(VLOOKUP(G3,base!$C$2:$D$133,2,FALSE),"")</f>
        <v>serviços de engenharia/obras: edificações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9</v>
      </c>
      <c r="H4" s="121" t="str">
        <f>IFERROR(VLOOKUP(G4,base!$C$2:$D$133,2,FALSE),"")</f>
        <v>serviços de engenharia/obras: rodovias, ferrovias e aeroportos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10</v>
      </c>
      <c r="H5" s="121" t="str">
        <f>IFERROR(VLOOKUP(G5,base!$C$2:$D$133,2,FALSE),"")</f>
        <v>serviços de engenharia/obras: obras-de-arte-especiais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>
        <f t="shared" si="0"/>
        <v>7</v>
      </c>
      <c r="G6" s="121">
        <f t="shared" si="1"/>
        <v>11</v>
      </c>
      <c r="H6" s="121" t="str">
        <f>IFERROR(VLOOKUP(G6,base!$C$2:$D$133,2,FALSE),"")</f>
        <v>serviços de engenharia/obras: urbanização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>
        <f t="shared" si="0"/>
        <v>8</v>
      </c>
      <c r="G7" s="121">
        <f t="shared" si="1"/>
        <v>12</v>
      </c>
      <c r="H7" s="121" t="str">
        <f>IFERROR(VLOOKUP(G7,base!$C$2:$D$133,2,FALSE),"")</f>
        <v>serviços de engenharia/obras: infraestrutura de energia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>
        <f t="shared" si="0"/>
        <v>9</v>
      </c>
      <c r="G8" s="121">
        <f t="shared" si="1"/>
        <v>13</v>
      </c>
      <c r="H8" s="121" t="str">
        <f>IFERROR(VLOOKUP(G8,base!$C$2:$D$133,2,FALSE),"")</f>
        <v>serviços de engenharia/obras: saneamento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>
        <f t="shared" si="0"/>
        <v>10</v>
      </c>
      <c r="G9" s="121">
        <f t="shared" si="1"/>
        <v>14</v>
      </c>
      <c r="H9" s="121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>
        <f t="shared" si="0"/>
        <v>11</v>
      </c>
      <c r="G10" s="121">
        <f t="shared" si="1"/>
        <v>15</v>
      </c>
      <c r="H10" s="121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>
        <f t="shared" si="0"/>
        <v>12</v>
      </c>
      <c r="G11" s="121">
        <f t="shared" si="1"/>
        <v>16</v>
      </c>
      <c r="H11" s="121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>
        <f t="shared" si="0"/>
        <v>13</v>
      </c>
      <c r="G12" s="121">
        <f t="shared" si="1"/>
        <v>17</v>
      </c>
      <c r="H12" s="121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>
        <f t="shared" si="0"/>
        <v>14</v>
      </c>
      <c r="G13" s="121" t="str">
        <f t="shared" si="1"/>
        <v/>
      </c>
      <c r="H13" s="121" t="str">
        <f>IFERROR(VLOOKUP(G13,base!$C$2:$D$133,2,FALSE),"")</f>
        <v/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>
        <f t="shared" si="0"/>
        <v>15</v>
      </c>
      <c r="G14" s="121" t="str">
        <f t="shared" si="1"/>
        <v/>
      </c>
      <c r="H14" s="121" t="str">
        <f>IFERROR(VLOOKUP(G14,base!$C$2:$D$133,2,FALSE),"")</f>
        <v/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>
        <f t="shared" si="0"/>
        <v>16</v>
      </c>
      <c r="G15" s="121" t="str">
        <f t="shared" si="1"/>
        <v/>
      </c>
      <c r="H15" s="121" t="str">
        <f>IFERROR(VLOOKUP(G15,base!$C$2:$D$133,2,FALSE),"")</f>
        <v/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>
        <f t="shared" si="0"/>
        <v>17</v>
      </c>
      <c r="G16" s="121" t="str">
        <f t="shared" si="1"/>
        <v/>
      </c>
      <c r="H16" s="121" t="str">
        <f>IFERROR(VLOOKUP(G16,base!$C$2:$D$133,2,FALSE),"")</f>
        <v/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 t="str">
        <f t="shared" si="1"/>
        <v/>
      </c>
      <c r="H17" s="121" t="str">
        <f>IFERROR(VLOOKUP(G17,base!$C$2:$D$133,2,FALSE),"")</f>
        <v/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 t="str">
        <f t="shared" si="1"/>
        <v/>
      </c>
      <c r="H18" s="121" t="str">
        <f>IFERROR(VLOOKUP(G18,base!$C$2:$D$133,2,FALSE),"")</f>
        <v/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 t="str">
        <f t="shared" si="1"/>
        <v/>
      </c>
      <c r="H19" s="121" t="str">
        <f>IFERROR(VLOOKUP(G19,base!$C$2:$D$133,2,FALSE),"")</f>
        <v/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 t="str">
        <f t="shared" si="1"/>
        <v/>
      </c>
      <c r="H20" s="121" t="str">
        <f>IFERROR(VLOOKUP(G20,base!$C$2:$D$133,2,FALSE),"")</f>
        <v/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 t="str">
        <f t="shared" si="1"/>
        <v/>
      </c>
      <c r="H21" s="121" t="str">
        <f>IFERROR(VLOOKUP(G21,base!$C$2:$D$133,2,FALSE),"")</f>
        <v/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 t="str">
        <f t="shared" si="1"/>
        <v/>
      </c>
      <c r="H22" s="121" t="str">
        <f>IFERROR(VLOOKUP(G22,base!$C$2:$D$133,2,FALSE),"")</f>
        <v/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 t="str">
        <f t="shared" si="1"/>
        <v/>
      </c>
      <c r="H23" s="121" t="str">
        <f>IFERROR(VLOOKUP(G23,base!$C$2:$D$133,2,FALSE),"")</f>
        <v/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 t="str">
        <f t="shared" si="1"/>
        <v/>
      </c>
      <c r="H24" s="121" t="str">
        <f>IFERROR(VLOOKUP(G24,base!$C$2:$D$133,2,FALSE),"")</f>
        <v/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 t="str">
        <f t="shared" si="1"/>
        <v/>
      </c>
      <c r="H25" s="121" t="str">
        <f>IFERROR(VLOOKUP(G25,base!$C$2:$D$133,2,FALSE),"")</f>
        <v/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 t="str">
        <f t="shared" si="1"/>
        <v/>
      </c>
      <c r="H26" s="121" t="str">
        <f>IFERROR(VLOOKUP(G26,base!$C$2:$D$133,2,FALSE),"")</f>
        <v/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 t="str">
        <f t="shared" si="1"/>
        <v/>
      </c>
      <c r="H27" s="121" t="str">
        <f>IFERROR(VLOOKUP(G27,base!$C$2:$D$133,2,FALSE),"")</f>
        <v/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 t="str">
        <f t="shared" si="1"/>
        <v/>
      </c>
      <c r="H28" s="121" t="str">
        <f>IFERROR(VLOOKUP(G28,base!$C$2:$D$133,2,FALSE),"")</f>
        <v/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 t="str">
        <f t="shared" si="1"/>
        <v/>
      </c>
      <c r="H29" s="121" t="str">
        <f>IFERROR(VLOOKUP(G29,base!$C$2:$D$133,2,FALSE),"")</f>
        <v/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 t="str">
        <f t="shared" si="1"/>
        <v/>
      </c>
      <c r="H30" s="121" t="str">
        <f>IFERROR(VLOOKUP(G30,base!$C$2:$D$133,2,FALSE),"")</f>
        <v/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 t="str">
        <f t="shared" si="1"/>
        <v/>
      </c>
      <c r="H31" s="121" t="str">
        <f>IFERROR(VLOOKUP(G31,base!$C$2:$D$133,2,FALSE),"")</f>
        <v/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 t="str">
        <f t="shared" si="1"/>
        <v/>
      </c>
      <c r="H32" s="121" t="str">
        <f>IFERROR(VLOOKUP(G32,base!$C$2:$D$133,2,FALSE),"")</f>
        <v/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 t="str">
        <f t="shared" si="1"/>
        <v/>
      </c>
      <c r="H33" s="121" t="str">
        <f>IFERROR(VLOOKUP(G33,base!$C$2:$D$133,2,FALSE),"")</f>
        <v/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 t="str">
        <f t="shared" si="1"/>
        <v/>
      </c>
      <c r="H34" s="121" t="str">
        <f>IFERROR(VLOOKUP(G34,base!$C$2:$D$133,2,FALSE),"")</f>
        <v/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 t="str">
        <f t="shared" si="1"/>
        <v/>
      </c>
      <c r="H35" s="121" t="str">
        <f>IFERROR(VLOOKUP(G35,base!$C$2:$D$133,2,FALSE),"")</f>
        <v/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 t="str">
        <f t="shared" si="1"/>
        <v/>
      </c>
      <c r="H36" s="121" t="str">
        <f>IFERROR(VLOOKUP(G36,base!$C$2:$D$133,2,FALSE),"")</f>
        <v/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 t="str">
        <f t="shared" si="1"/>
        <v/>
      </c>
      <c r="H37" s="121" t="str">
        <f>IFERROR(VLOOKUP(G37,base!$C$2:$D$133,2,FALSE),"")</f>
        <v/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 t="str">
        <f t="shared" si="1"/>
        <v/>
      </c>
      <c r="H38" s="121" t="str">
        <f>IFERROR(VLOOKUP(G38,base!$C$2:$D$133,2,FALSE),"")</f>
        <v/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 t="str">
        <f t="shared" si="1"/>
        <v/>
      </c>
      <c r="H39" s="121" t="str">
        <f>IFERROR(VLOOKUP(G39,base!$C$2:$D$133,2,FALSE),"")</f>
        <v/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 t="str">
        <f t="shared" si="1"/>
        <v/>
      </c>
      <c r="H40" s="121" t="str">
        <f>IFERROR(VLOOKUP(G40,base!$C$2:$D$133,2,FALSE),"")</f>
        <v/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 t="str">
        <f t="shared" si="1"/>
        <v/>
      </c>
      <c r="H41" s="121" t="str">
        <f>IFERROR(VLOOKUP(G41,base!$C$2:$D$133,2,FALSE),"")</f>
        <v/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 t="str">
        <f t="shared" si="1"/>
        <v/>
      </c>
      <c r="H42" s="121" t="str">
        <f>IFERROR(VLOOKUP(G42,base!$C$2:$D$133,2,FALSE),"")</f>
        <v/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 t="str">
        <f t="shared" si="1"/>
        <v/>
      </c>
      <c r="H43" s="121" t="str">
        <f>IFERROR(VLOOKUP(G43,base!$C$2:$D$133,2,FALSE),"")</f>
        <v/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 t="str">
        <f t="shared" si="1"/>
        <v/>
      </c>
      <c r="H44" s="121" t="str">
        <f>IFERROR(VLOOKUP(G44,base!$C$2:$D$133,2,FALSE),"")</f>
        <v/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 t="str">
        <f t="shared" si="1"/>
        <v/>
      </c>
      <c r="H45" s="121" t="str">
        <f>IFERROR(VLOOKUP(G45,base!$C$2:$D$133,2,FALSE),"")</f>
        <v/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 t="str">
        <f t="shared" si="1"/>
        <v/>
      </c>
      <c r="H46" s="121" t="str">
        <f>IFERROR(VLOOKUP(G46,base!$C$2:$D$133,2,FALSE),"")</f>
        <v/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 t="str">
        <f t="shared" si="1"/>
        <v/>
      </c>
      <c r="H47" s="121" t="str">
        <f>IFERROR(VLOOKUP(G47,base!$C$2:$D$133,2,FALSE),"")</f>
        <v/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 t="str">
        <f t="shared" si="1"/>
        <v/>
      </c>
      <c r="H48" s="121" t="str">
        <f>IFERROR(VLOOKUP(G48,base!$C$2:$D$133,2,FALSE),"")</f>
        <v/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 t="str">
        <f t="shared" si="1"/>
        <v/>
      </c>
      <c r="H49" s="121" t="str">
        <f>IFERROR(VLOOKUP(G49,base!$C$2:$D$133,2,FALSE),"")</f>
        <v/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 t="str">
        <f t="shared" si="1"/>
        <v/>
      </c>
      <c r="H50" s="121" t="str">
        <f>IFERROR(VLOOKUP(G50,base!$C$2:$D$133,2,FALSE),"")</f>
        <v/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 t="str">
        <f t="shared" si="1"/>
        <v/>
      </c>
      <c r="H51" s="121" t="str">
        <f>IFERROR(VLOOKUP(G51,base!$C$2:$D$133,2,FALSE),"")</f>
        <v/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 t="str">
        <f t="shared" si="1"/>
        <v/>
      </c>
      <c r="H52" s="121" t="str">
        <f>IFERROR(VLOOKUP(G52,base!$C$2:$D$133,2,FALSE),"")</f>
        <v/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 t="str">
        <f t="shared" si="1"/>
        <v/>
      </c>
      <c r="H53" s="121" t="str">
        <f>IFERROR(VLOOKUP(G53,base!$C$2:$D$133,2,FALSE),"")</f>
        <v/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 t="str">
        <f t="shared" si="1"/>
        <v/>
      </c>
      <c r="H54" s="121" t="str">
        <f>IFERROR(VLOOKUP(G54,base!$C$2:$D$133,2,FALSE),"")</f>
        <v/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 t="str">
        <f t="shared" si="1"/>
        <v/>
      </c>
      <c r="H55" s="121" t="str">
        <f>IFERROR(VLOOKUP(G55,base!$C$2:$D$133,2,FALSE),"")</f>
        <v/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 t="str">
        <f t="shared" si="1"/>
        <v/>
      </c>
      <c r="H56" s="121" t="str">
        <f>IFERROR(VLOOKUP(G56,base!$C$2:$D$133,2,FALSE),"")</f>
        <v/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 t="str">
        <f t="shared" si="1"/>
        <v/>
      </c>
      <c r="H57" s="121" t="str">
        <f>IFERROR(VLOOKUP(G57,base!$C$2:$D$133,2,FALSE),"")</f>
        <v/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 t="str">
        <f t="shared" si="1"/>
        <v/>
      </c>
      <c r="H58" s="121" t="str">
        <f>IFERROR(VLOOKUP(G58,base!$C$2:$D$133,2,FALSE),"")</f>
        <v/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 t="str">
        <f t="shared" si="1"/>
        <v/>
      </c>
      <c r="H59" s="121" t="str">
        <f>IFERROR(VLOOKUP(G59,base!$C$2:$D$133,2,FALSE),"")</f>
        <v/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 t="str">
        <f t="shared" si="1"/>
        <v/>
      </c>
      <c r="H60" s="121" t="str">
        <f>IFERROR(VLOOKUP(G60,base!$C$2:$D$133,2,FALSE),"")</f>
        <v/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 t="str">
        <f t="shared" si="1"/>
        <v/>
      </c>
      <c r="H61" s="121" t="str">
        <f>IFERROR(VLOOKUP(G61,base!$C$2:$D$133,2,FALSE),"")</f>
        <v/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 t="str">
        <f t="shared" si="1"/>
        <v/>
      </c>
      <c r="H62" s="121" t="str">
        <f>IFERROR(VLOOKUP(G62,base!$C$2:$D$133,2,FALSE),"")</f>
        <v/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 t="str">
        <f t="shared" si="1"/>
        <v/>
      </c>
      <c r="H63" s="121" t="str">
        <f>IFERROR(VLOOKUP(G63,base!$C$2:$D$133,2,FALSE),"")</f>
        <v/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 t="str">
        <f t="shared" si="1"/>
        <v/>
      </c>
      <c r="H64" s="121" t="str">
        <f>IFERROR(VLOOKUP(G64,base!$C$2:$D$133,2,FALSE),"")</f>
        <v/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 t="str">
        <f t="shared" si="1"/>
        <v/>
      </c>
      <c r="H65" s="121" t="str">
        <f>IFERROR(VLOOKUP(G65,base!$C$2:$D$133,2,FALSE),"")</f>
        <v/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 t="str">
        <f t="shared" si="1"/>
        <v/>
      </c>
      <c r="H66" s="121" t="str">
        <f>IFERROR(VLOOKUP(G66,base!$C$2:$D$133,2,FALSE),"")</f>
        <v/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 t="str">
        <f t="shared" ref="G67:G130" si="3">IFERROR(SMALL($E$2:$E$250,D67),"")</f>
        <v/>
      </c>
      <c r="H67" s="121" t="str">
        <f>IFERROR(VLOOKUP(G67,base!$C$2:$D$133,2,FALSE),"")</f>
        <v/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 t="str">
        <f t="shared" si="3"/>
        <v/>
      </c>
      <c r="H68" s="121" t="str">
        <f>IFERROR(VLOOKUP(G68,base!$C$2:$D$133,2,FALSE),"")</f>
        <v/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 t="str">
        <f t="shared" si="3"/>
        <v/>
      </c>
      <c r="H69" s="121" t="str">
        <f>IFERROR(VLOOKUP(G69,base!$C$2:$D$133,2,FALSE),"")</f>
        <v/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 t="str">
        <f t="shared" si="3"/>
        <v/>
      </c>
      <c r="H70" s="121" t="str">
        <f>IFERROR(VLOOKUP(G70,base!$C$2:$D$133,2,FALSE),"")</f>
        <v/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 t="str">
        <f t="shared" si="3"/>
        <v/>
      </c>
      <c r="H71" s="121" t="str">
        <f>IFERROR(VLOOKUP(G71,base!$C$2:$D$133,2,FALSE),"")</f>
        <v/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 t="str">
        <f t="shared" si="3"/>
        <v/>
      </c>
      <c r="H72" s="121" t="str">
        <f>IFERROR(VLOOKUP(G72,base!$C$2:$D$133,2,FALSE),"")</f>
        <v/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 t="str">
        <f t="shared" si="3"/>
        <v/>
      </c>
      <c r="H73" s="121" t="str">
        <f>IFERROR(VLOOKUP(G73,base!$C$2:$D$133,2,FALSE),"")</f>
        <v/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 t="str">
        <f t="shared" si="3"/>
        <v/>
      </c>
      <c r="H74" s="121" t="str">
        <f>IFERROR(VLOOKUP(G74,base!$C$2:$D$133,2,FALSE),"")</f>
        <v/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 t="str">
        <f t="shared" si="3"/>
        <v/>
      </c>
      <c r="H75" s="121" t="str">
        <f>IFERROR(VLOOKUP(G75,base!$C$2:$D$133,2,FALSE),"")</f>
        <v/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 t="str">
        <f t="shared" si="3"/>
        <v/>
      </c>
      <c r="H76" s="121" t="str">
        <f>IFERROR(VLOOKUP(G76,base!$C$2:$D$133,2,FALSE),"")</f>
        <v/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 t="str">
        <f t="shared" si="3"/>
        <v/>
      </c>
      <c r="H77" s="121" t="str">
        <f>IFERROR(VLOOKUP(G77,base!$C$2:$D$133,2,FALSE),"")</f>
        <v/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 t="str">
        <f t="shared" si="3"/>
        <v/>
      </c>
      <c r="H78" s="121" t="str">
        <f>IFERROR(VLOOKUP(G78,base!$C$2:$D$133,2,FALSE),"")</f>
        <v/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 t="str">
        <f t="shared" si="3"/>
        <v/>
      </c>
      <c r="H79" s="121" t="str">
        <f>IFERROR(VLOOKUP(G79,base!$C$2:$D$133,2,FALSE),"")</f>
        <v/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 t="str">
        <f t="shared" si="3"/>
        <v/>
      </c>
      <c r="H80" s="121" t="str">
        <f>IFERROR(VLOOKUP(G80,base!$C$2:$D$133,2,FALSE),"")</f>
        <v/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 t="str">
        <f t="shared" si="3"/>
        <v/>
      </c>
      <c r="H81" s="121" t="str">
        <f>IFERROR(VLOOKUP(G81,base!$C$2:$D$133,2,FALSE),"")</f>
        <v/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 t="str">
        <f t="shared" si="3"/>
        <v/>
      </c>
      <c r="H82" s="121" t="str">
        <f>IFERROR(VLOOKUP(G82,base!$C$2:$D$133,2,FALSE),"")</f>
        <v/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 t="str">
        <f t="shared" si="3"/>
        <v/>
      </c>
      <c r="H83" s="121" t="str">
        <f>IFERROR(VLOOKUP(G83,base!$C$2:$D$133,2,FALSE),"")</f>
        <v/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 t="str">
        <f t="shared" si="3"/>
        <v/>
      </c>
      <c r="H84" s="121" t="str">
        <f>IFERROR(VLOOKUP(G84,base!$C$2:$D$133,2,FALSE),"")</f>
        <v/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 t="str">
        <f t="shared" si="3"/>
        <v/>
      </c>
      <c r="H85" s="121" t="str">
        <f>IFERROR(VLOOKUP(G85,base!$C$2:$D$133,2,FALSE),"")</f>
        <v/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 t="str">
        <f t="shared" si="3"/>
        <v/>
      </c>
      <c r="H86" s="121" t="str">
        <f>IFERROR(VLOOKUP(G86,base!$C$2:$D$133,2,FALSE),"")</f>
        <v/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 t="str">
        <f t="shared" si="3"/>
        <v/>
      </c>
      <c r="H87" s="121" t="str">
        <f>IFERROR(VLOOKUP(G87,base!$C$2:$D$133,2,FALSE),"")</f>
        <v/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 t="str">
        <f t="shared" si="3"/>
        <v/>
      </c>
      <c r="H88" s="121" t="str">
        <f>IFERROR(VLOOKUP(G88,base!$C$2:$D$133,2,FALSE),"")</f>
        <v/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 t="str">
        <f t="shared" si="3"/>
        <v/>
      </c>
      <c r="H89" s="121" t="str">
        <f>IFERROR(VLOOKUP(G89,base!$C$2:$D$133,2,FALSE),"")</f>
        <v/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 t="str">
        <f t="shared" si="3"/>
        <v/>
      </c>
      <c r="H90" s="121" t="str">
        <f>IFERROR(VLOOKUP(G90,base!$C$2:$D$133,2,FALSE),"")</f>
        <v/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 t="str">
        <f t="shared" si="3"/>
        <v/>
      </c>
      <c r="H91" s="121" t="str">
        <f>IFERROR(VLOOKUP(G91,base!$C$2:$D$133,2,FALSE),"")</f>
        <v/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 t="str">
        <f t="shared" si="3"/>
        <v/>
      </c>
      <c r="H92" s="121" t="str">
        <f>IFERROR(VLOOKUP(G92,base!$C$2:$D$133,2,FALSE),"")</f>
        <v/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 t="str">
        <f t="shared" si="3"/>
        <v/>
      </c>
      <c r="H93" s="121" t="str">
        <f>IFERROR(VLOOKUP(G93,base!$C$2:$D$133,2,FALSE),"")</f>
        <v/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 t="str">
        <f t="shared" si="3"/>
        <v/>
      </c>
      <c r="H94" s="121" t="str">
        <f>IFERROR(VLOOKUP(G94,base!$C$2:$D$133,2,FALSE),"")</f>
        <v/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 t="str">
        <f t="shared" si="3"/>
        <v/>
      </c>
      <c r="H95" s="121" t="str">
        <f>IFERROR(VLOOKUP(G95,base!$C$2:$D$133,2,FALSE),"")</f>
        <v/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 t="str">
        <f t="shared" si="3"/>
        <v/>
      </c>
      <c r="H96" s="121" t="str">
        <f>IFERROR(VLOOKUP(G96,base!$C$2:$D$133,2,FALSE),"")</f>
        <v/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 t="str">
        <f t="shared" si="3"/>
        <v/>
      </c>
      <c r="H97" s="121" t="str">
        <f>IFERROR(VLOOKUP(G97,base!$C$2:$D$133,2,FALSE),"")</f>
        <v/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 t="str">
        <f t="shared" si="3"/>
        <v/>
      </c>
      <c r="H98" s="121" t="str">
        <f>IFERROR(VLOOKUP(G98,base!$C$2:$D$133,2,FALSE),"")</f>
        <v/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3789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3789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E102" workbookViewId="0">
      <selection activeCell="I2" sqref="I2:I120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3816</v>
      </c>
      <c r="F1" s="129" t="s">
        <v>178</v>
      </c>
      <c r="I1" s="169" t="s">
        <v>3746</v>
      </c>
      <c r="J1" s="169" t="s">
        <v>3745</v>
      </c>
      <c r="K1" s="129" t="s">
        <v>1</v>
      </c>
      <c r="L1" s="129" t="s">
        <v>169</v>
      </c>
      <c r="M1" s="129" t="s">
        <v>3688</v>
      </c>
      <c r="N1" s="129" t="s">
        <v>3778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3848</v>
      </c>
      <c r="J2" s="170" t="s">
        <v>3849</v>
      </c>
      <c r="K2" s="130" t="s">
        <v>3943</v>
      </c>
      <c r="L2" s="130" t="s">
        <v>3682</v>
      </c>
      <c r="M2" s="130" t="s">
        <v>3689</v>
      </c>
      <c r="N2" s="130" t="s">
        <v>3985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3825</v>
      </c>
      <c r="J3" s="170" t="s">
        <v>3824</v>
      </c>
      <c r="K3" s="130" t="s">
        <v>2</v>
      </c>
      <c r="L3" s="130" t="s">
        <v>3683</v>
      </c>
      <c r="M3" s="130" t="s">
        <v>3691</v>
      </c>
      <c r="N3" s="130" t="s">
        <v>3982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3894</v>
      </c>
      <c r="J4" s="170" t="s">
        <v>3894</v>
      </c>
      <c r="K4" s="132" t="s">
        <v>3931</v>
      </c>
      <c r="L4" s="130" t="s">
        <v>3684</v>
      </c>
      <c r="M4" s="130" t="s">
        <v>3690</v>
      </c>
      <c r="N4" s="130" t="s">
        <v>3983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3827</v>
      </c>
      <c r="J5" s="170" t="s">
        <v>3826</v>
      </c>
      <c r="K5" s="130" t="s">
        <v>3</v>
      </c>
      <c r="L5" s="130" t="s">
        <v>3686</v>
      </c>
      <c r="M5" s="130" t="s">
        <v>3692</v>
      </c>
      <c r="N5" s="130" t="s">
        <v>3930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3895</v>
      </c>
      <c r="J6" s="170" t="s">
        <v>3896</v>
      </c>
      <c r="K6" s="130" t="s">
        <v>8</v>
      </c>
      <c r="L6" s="130" t="s">
        <v>3685</v>
      </c>
      <c r="N6" s="130" t="s">
        <v>3800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3704</v>
      </c>
      <c r="J7" s="170" t="s">
        <v>3705</v>
      </c>
      <c r="K7" s="130" t="s">
        <v>4</v>
      </c>
      <c r="L7" s="130" t="s">
        <v>3680</v>
      </c>
      <c r="N7" s="130" t="s">
        <v>3801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3831</v>
      </c>
      <c r="J8" s="170" t="s">
        <v>3830</v>
      </c>
      <c r="K8" s="130" t="s">
        <v>3980</v>
      </c>
      <c r="L8" s="130" t="s">
        <v>170</v>
      </c>
      <c r="N8" s="130" t="s">
        <v>3777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0" t="s">
        <v>3822</v>
      </c>
      <c r="J9" s="170" t="s">
        <v>3823</v>
      </c>
      <c r="K9" s="130" t="s">
        <v>3981</v>
      </c>
      <c r="L9" s="130" t="s">
        <v>3681</v>
      </c>
      <c r="N9" s="130" t="s">
        <v>3802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3" t="s">
        <v>3897</v>
      </c>
      <c r="J10" s="170" t="s">
        <v>3898</v>
      </c>
      <c r="K10" s="130" t="s">
        <v>3959</v>
      </c>
      <c r="L10" s="130" t="s">
        <v>3687</v>
      </c>
      <c r="N10" s="130" t="s">
        <v>3795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3834</v>
      </c>
      <c r="J11" s="170" t="s">
        <v>3835</v>
      </c>
      <c r="K11" s="130" t="s">
        <v>3960</v>
      </c>
      <c r="N11" s="130" t="s">
        <v>3779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3833</v>
      </c>
      <c r="J12" s="170" t="s">
        <v>3832</v>
      </c>
      <c r="K12" s="130" t="s">
        <v>5</v>
      </c>
      <c r="N12" s="130" t="s">
        <v>3792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3838</v>
      </c>
      <c r="J13" s="170" t="s">
        <v>3836</v>
      </c>
      <c r="K13" s="130" t="s">
        <v>6</v>
      </c>
      <c r="N13" s="130" t="s">
        <v>3781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3938</v>
      </c>
      <c r="J14" s="170" t="s">
        <v>3939</v>
      </c>
      <c r="K14" s="130" t="s">
        <v>3962</v>
      </c>
      <c r="N14" s="130" t="s">
        <v>3986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3828</v>
      </c>
      <c r="J15" s="170" t="s">
        <v>3829</v>
      </c>
      <c r="K15" s="130" t="s">
        <v>3961</v>
      </c>
      <c r="N15" s="130" t="s">
        <v>3793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3706</v>
      </c>
      <c r="J16" s="170" t="s">
        <v>3707</v>
      </c>
      <c r="K16" s="130" t="s">
        <v>9</v>
      </c>
      <c r="N16" s="130" t="s">
        <v>3780</v>
      </c>
    </row>
    <row r="17" spans="3:14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3899</v>
      </c>
      <c r="J17" s="170" t="s">
        <v>3900</v>
      </c>
      <c r="K17" s="130" t="s">
        <v>7</v>
      </c>
      <c r="N17" s="130" t="s">
        <v>3776</v>
      </c>
    </row>
    <row r="18" spans="3:14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3843</v>
      </c>
      <c r="J18" s="170" t="s">
        <v>3844</v>
      </c>
      <c r="N18" s="130" t="s">
        <v>3775</v>
      </c>
    </row>
    <row r="19" spans="3:14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3840</v>
      </c>
      <c r="J19" s="170" t="s">
        <v>3840</v>
      </c>
      <c r="N19" s="130" t="s">
        <v>3984</v>
      </c>
    </row>
    <row r="20" spans="3:14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3846</v>
      </c>
      <c r="J20" s="170" t="s">
        <v>3845</v>
      </c>
      <c r="N20" s="130" t="s">
        <v>3794</v>
      </c>
    </row>
    <row r="21" spans="3:14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3934</v>
      </c>
      <c r="J21" s="170" t="s">
        <v>3936</v>
      </c>
    </row>
    <row r="22" spans="3:14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3935</v>
      </c>
      <c r="J22" s="170" t="s">
        <v>3937</v>
      </c>
    </row>
    <row r="23" spans="3:14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3944</v>
      </c>
      <c r="J23" s="170" t="s">
        <v>3945</v>
      </c>
    </row>
    <row r="24" spans="3:14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3710</v>
      </c>
      <c r="J24" s="170" t="s">
        <v>3711</v>
      </c>
    </row>
    <row r="25" spans="3:14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3839</v>
      </c>
      <c r="J25" s="170" t="s">
        <v>3837</v>
      </c>
    </row>
    <row r="26" spans="3:14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3903</v>
      </c>
      <c r="J26" s="170" t="s">
        <v>3904</v>
      </c>
    </row>
    <row r="27" spans="3:14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3891</v>
      </c>
      <c r="J27" s="170" t="s">
        <v>3892</v>
      </c>
    </row>
    <row r="28" spans="3:14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3901</v>
      </c>
      <c r="J28" s="170" t="s">
        <v>3902</v>
      </c>
    </row>
    <row r="29" spans="3:14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3708</v>
      </c>
      <c r="J29" s="170" t="s">
        <v>3709</v>
      </c>
    </row>
    <row r="30" spans="3:14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3958</v>
      </c>
      <c r="J30" s="170" t="s">
        <v>3957</v>
      </c>
    </row>
    <row r="31" spans="3:14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3841</v>
      </c>
      <c r="J31" s="170" t="s">
        <v>3842</v>
      </c>
    </row>
    <row r="32" spans="3:14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3702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3712</v>
      </c>
      <c r="J33" s="170" t="s">
        <v>3712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3847</v>
      </c>
      <c r="J34" s="170" t="s">
        <v>3847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3713</v>
      </c>
      <c r="J35" s="170" t="s">
        <v>3714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3782</v>
      </c>
      <c r="J36" s="170" t="s">
        <v>3783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3967</v>
      </c>
      <c r="J37" s="170" t="s">
        <v>3968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3715</v>
      </c>
      <c r="J38" s="170" t="s">
        <v>3716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3717</v>
      </c>
      <c r="J39" s="170" t="s">
        <v>3718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3905</v>
      </c>
      <c r="J40" s="170" t="s">
        <v>3906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3907</v>
      </c>
      <c r="J41" s="170" t="s">
        <v>3908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0" t="s">
        <v>3719</v>
      </c>
      <c r="J42" s="170" t="s">
        <v>3720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3854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3" t="s">
        <v>3851</v>
      </c>
      <c r="J45" s="170" t="s">
        <v>3850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3721</v>
      </c>
      <c r="J46" s="170" t="s">
        <v>3722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3946</v>
      </c>
      <c r="J47" s="170" t="s">
        <v>3947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3974</v>
      </c>
      <c r="J48" s="170" t="s">
        <v>3975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0" t="s">
        <v>3698</v>
      </c>
      <c r="J49" s="170" t="s">
        <v>14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3723</v>
      </c>
      <c r="J50" s="170" t="s">
        <v>3724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3" t="s">
        <v>3879</v>
      </c>
      <c r="J51" s="170" t="s">
        <v>3880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3725</v>
      </c>
      <c r="J52" s="170" t="s">
        <v>3726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3774</v>
      </c>
      <c r="J53" s="170" t="s">
        <v>3771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3883</v>
      </c>
      <c r="J54" s="170" t="s">
        <v>3884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3940</v>
      </c>
      <c r="J55" s="170" t="s">
        <v>3941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3700</v>
      </c>
      <c r="J56" s="170" t="s">
        <v>16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3727</v>
      </c>
      <c r="J57" s="170" t="s">
        <v>3727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3796</v>
      </c>
      <c r="G58" s="132" t="s">
        <v>1912</v>
      </c>
      <c r="H58" s="132"/>
      <c r="I58" s="170" t="s">
        <v>3767</v>
      </c>
      <c r="J58" s="170" t="s">
        <v>3768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3769</v>
      </c>
      <c r="J59" s="170" t="s">
        <v>3770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3909</v>
      </c>
      <c r="J60" s="170" t="s">
        <v>3910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3728</v>
      </c>
      <c r="J61" s="170" t="s">
        <v>3729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0" t="s">
        <v>3992</v>
      </c>
      <c r="J62" s="170" t="s">
        <v>3993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3697</v>
      </c>
      <c r="J63" s="170" t="s">
        <v>13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3911</v>
      </c>
      <c r="J64" s="170" t="s">
        <v>3912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3" t="s">
        <v>3893</v>
      </c>
      <c r="J65" s="170" t="s">
        <v>3855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3730</v>
      </c>
      <c r="J66" s="170" t="s">
        <v>3731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3694</v>
      </c>
      <c r="J67" s="170" t="s">
        <v>10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3695</v>
      </c>
      <c r="J68" s="170" t="s">
        <v>11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3976</v>
      </c>
      <c r="J69" s="170" t="s">
        <v>3977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0" t="s">
        <v>3696</v>
      </c>
      <c r="J70" s="170" t="s">
        <v>12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0" t="s">
        <v>3765</v>
      </c>
      <c r="J71" s="170" t="s">
        <v>3969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3913</v>
      </c>
      <c r="J72" s="170" t="s">
        <v>3914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0" t="s">
        <v>3972</v>
      </c>
      <c r="J73" s="170" t="s">
        <v>3973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0" t="s">
        <v>3887</v>
      </c>
      <c r="J74" s="170" t="s">
        <v>3888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2" t="s">
        <v>3766</v>
      </c>
      <c r="J75" s="170" t="s">
        <v>3732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2" t="s">
        <v>3948</v>
      </c>
      <c r="J76" s="170" t="s">
        <v>3949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3733</v>
      </c>
      <c r="J77" s="170" t="s">
        <v>3734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3" t="s">
        <v>3858</v>
      </c>
      <c r="J78" s="170" t="s">
        <v>3859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3" t="s">
        <v>3856</v>
      </c>
      <c r="J79" s="170" t="s">
        <v>3857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3" t="s">
        <v>3860</v>
      </c>
      <c r="J80" s="170" t="s">
        <v>3861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3" t="s">
        <v>3987</v>
      </c>
      <c r="J81" s="170" t="s">
        <v>3988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0" t="s">
        <v>3970</v>
      </c>
      <c r="J82" s="170" t="s">
        <v>3971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0" t="s">
        <v>3889</v>
      </c>
      <c r="J83" s="170" t="s">
        <v>3890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3703</v>
      </c>
      <c r="J84" s="170" t="s">
        <v>19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0" t="s">
        <v>3735</v>
      </c>
      <c r="J85" s="170" t="s">
        <v>3735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3978</v>
      </c>
      <c r="J86" s="170" t="s">
        <v>3979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3784</v>
      </c>
      <c r="J87" s="170" t="s">
        <v>3736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3990</v>
      </c>
      <c r="J88" s="170" t="s">
        <v>3991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3915</v>
      </c>
      <c r="J89" s="170" t="s">
        <v>3916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0" t="s">
        <v>3917</v>
      </c>
      <c r="J90" s="170" t="s">
        <v>3918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3" t="s">
        <v>3919</v>
      </c>
      <c r="J91" s="170" t="s">
        <v>3920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3862</v>
      </c>
      <c r="J92" s="170" t="s">
        <v>3863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0" t="s">
        <v>3885</v>
      </c>
      <c r="J93" s="170" t="s">
        <v>3886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3864</v>
      </c>
      <c r="J94" s="170" t="s">
        <v>3865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0" t="s">
        <v>3737</v>
      </c>
      <c r="J95" s="170" t="s">
        <v>3738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3921</v>
      </c>
      <c r="J96" s="170" t="s">
        <v>3922</v>
      </c>
    </row>
    <row r="97" spans="3:10" x14ac:dyDescent="0.25">
      <c r="C97" s="131">
        <v>736</v>
      </c>
      <c r="D97" s="131" t="s">
        <v>3789</v>
      </c>
      <c r="E97" s="131">
        <v>6</v>
      </c>
      <c r="F97" s="131" t="s">
        <v>280</v>
      </c>
      <c r="G97" s="132" t="s">
        <v>1951</v>
      </c>
      <c r="H97" s="132"/>
      <c r="I97" s="170" t="s">
        <v>3950</v>
      </c>
      <c r="J97" s="170" t="s">
        <v>3951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0" t="s">
        <v>3739</v>
      </c>
      <c r="J98" s="170" t="s">
        <v>3740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3866</v>
      </c>
      <c r="J99" s="170" t="s">
        <v>3923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0" t="s">
        <v>3772</v>
      </c>
      <c r="J100" s="170" t="s">
        <v>3773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3867</v>
      </c>
      <c r="J101" s="170" t="s">
        <v>3868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3869</v>
      </c>
      <c r="J103" s="170" t="s">
        <v>3870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3" t="s">
        <v>3871</v>
      </c>
      <c r="J104" s="170" t="s">
        <v>3924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0" t="s">
        <v>3699</v>
      </c>
      <c r="J105" s="170" t="s">
        <v>15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3741</v>
      </c>
      <c r="J106" s="170" t="s">
        <v>3742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3" t="s">
        <v>3878</v>
      </c>
      <c r="J107" s="170" t="s">
        <v>3877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3" t="s">
        <v>3876</v>
      </c>
      <c r="J108" s="170" t="s">
        <v>3876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3" t="s">
        <v>3925</v>
      </c>
      <c r="J109" s="170" t="s">
        <v>3926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3" t="s">
        <v>3927</v>
      </c>
      <c r="J110" s="170" t="s">
        <v>3928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3" t="s">
        <v>3952</v>
      </c>
      <c r="J111" s="170" t="s">
        <v>3953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3" t="s">
        <v>3963</v>
      </c>
      <c r="J112" s="170" t="s">
        <v>3964</v>
      </c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71" t="s">
        <v>3872</v>
      </c>
      <c r="J113" s="170" t="s">
        <v>3873</v>
      </c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71" t="s">
        <v>3874</v>
      </c>
      <c r="J114" s="170" t="s">
        <v>3875</v>
      </c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70" t="s">
        <v>3693</v>
      </c>
      <c r="J115" s="170" t="s">
        <v>3748</v>
      </c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70" t="s">
        <v>3701</v>
      </c>
      <c r="J116" s="170" t="s">
        <v>17</v>
      </c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70" t="s">
        <v>3989</v>
      </c>
      <c r="J117" s="170" t="s">
        <v>3929</v>
      </c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70" t="s">
        <v>3965</v>
      </c>
      <c r="J118" s="170" t="s">
        <v>3966</v>
      </c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70" t="s">
        <v>3743</v>
      </c>
      <c r="J119" s="170" t="s">
        <v>3744</v>
      </c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71" t="s">
        <v>3881</v>
      </c>
      <c r="J120" s="170" t="s">
        <v>3882</v>
      </c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71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  <c r="I122" s="164"/>
      <c r="J122" s="164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  <c r="I123" s="164"/>
      <c r="J123" s="164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  <c r="I124" s="164"/>
      <c r="J124" s="164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  <c r="I125" s="164"/>
      <c r="J125" s="164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  <c r="I126" s="164"/>
      <c r="J126" s="164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  <c r="I127" s="164"/>
      <c r="J127" s="164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  <c r="I128" s="164"/>
      <c r="J128" s="164"/>
    </row>
    <row r="129" spans="3:10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  <c r="I129" s="164"/>
      <c r="J129" s="164"/>
    </row>
    <row r="130" spans="3:10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  <c r="I130" s="164"/>
      <c r="J130" s="164"/>
    </row>
    <row r="131" spans="3:10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10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10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10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10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10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10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10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10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10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10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10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10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10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3797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3798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3817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3818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3819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3820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3803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3804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3805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3806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3807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3808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3809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3810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3811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3812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3813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3814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3815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N2:N20">
    <sortCondition ref="N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2021-02-23T20:14:33Z</dcterms:modified>
</cp:coreProperties>
</file>