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13_ncr:1_{30C88CC6-256D-4E6F-8729-F8A4AA984356}" xr6:coauthVersionLast="46" xr6:coauthVersionMax="46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K14" i="3" l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H14" i="6" l="1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A35" i="6"/>
  <c r="H35" i="6"/>
  <c r="A36" i="6"/>
  <c r="H36" i="6"/>
  <c r="A37" i="6"/>
  <c r="H37" i="6"/>
  <c r="A38" i="6"/>
  <c r="H38" i="6"/>
  <c r="A39" i="6"/>
  <c r="H39" i="6"/>
  <c r="A40" i="6"/>
  <c r="H40" i="6"/>
  <c r="A41" i="6"/>
  <c r="H41" i="6"/>
  <c r="A42" i="6"/>
  <c r="H42" i="6"/>
  <c r="A43" i="6"/>
  <c r="H43" i="6"/>
  <c r="A44" i="6"/>
  <c r="H44" i="6"/>
  <c r="A45" i="6"/>
  <c r="H45" i="6"/>
  <c r="A46" i="6"/>
  <c r="H46" i="6"/>
  <c r="A47" i="6"/>
  <c r="H47" i="6"/>
  <c r="A48" i="6"/>
  <c r="H48" i="6"/>
  <c r="A49" i="6"/>
  <c r="H49" i="6"/>
  <c r="A50" i="6"/>
  <c r="H50" i="6"/>
  <c r="A51" i="6"/>
  <c r="H51" i="6"/>
  <c r="A52" i="6"/>
  <c r="H52" i="6"/>
  <c r="A53" i="6"/>
  <c r="H53" i="6"/>
  <c r="A54" i="6"/>
  <c r="H54" i="6"/>
  <c r="A55" i="6"/>
  <c r="H55" i="6"/>
  <c r="A56" i="6"/>
  <c r="H56" i="6"/>
  <c r="A57" i="6"/>
  <c r="H57" i="6"/>
  <c r="A58" i="6"/>
  <c r="H58" i="6"/>
  <c r="A59" i="6"/>
  <c r="H59" i="6"/>
  <c r="A60" i="6"/>
  <c r="H60" i="6"/>
  <c r="A61" i="6"/>
  <c r="H61" i="6"/>
  <c r="A62" i="6"/>
  <c r="H62" i="6"/>
  <c r="A63" i="6"/>
  <c r="H63" i="6"/>
  <c r="A64" i="6"/>
  <c r="H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H77" i="6" s="1"/>
  <c r="F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H89" i="6" s="1"/>
  <c r="F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H93" i="6" s="1"/>
  <c r="F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F97" i="6"/>
  <c r="H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O14" i="3" l="1"/>
  <c r="Q14" i="3"/>
  <c r="B24" i="3" l="1"/>
  <c r="B47" i="3"/>
  <c r="B49" i="3"/>
  <c r="B50" i="3"/>
  <c r="B52" i="3"/>
  <c r="B61" i="3"/>
  <c r="K67" i="3"/>
  <c r="B67" i="3" s="1"/>
  <c r="B65" i="6" s="1"/>
  <c r="K68" i="3"/>
  <c r="B68" i="3" s="1"/>
  <c r="B66" i="6" s="1"/>
  <c r="K69" i="3"/>
  <c r="B69" i="3" s="1"/>
  <c r="B67" i="6" s="1"/>
  <c r="K70" i="3"/>
  <c r="B70" i="3" s="1"/>
  <c r="B68" i="6" s="1"/>
  <c r="K71" i="3"/>
  <c r="B71" i="3" s="1"/>
  <c r="B69" i="6" s="1"/>
  <c r="K72" i="3"/>
  <c r="B72" i="3" s="1"/>
  <c r="B70" i="6" s="1"/>
  <c r="K73" i="3"/>
  <c r="B73" i="3" s="1"/>
  <c r="B71" i="6" s="1"/>
  <c r="K74" i="3"/>
  <c r="B74" i="3" s="1"/>
  <c r="B72" i="6" s="1"/>
  <c r="K75" i="3"/>
  <c r="B75" i="3" s="1"/>
  <c r="B73" i="6" s="1"/>
  <c r="K76" i="3"/>
  <c r="B76" i="3" s="1"/>
  <c r="B74" i="6" s="1"/>
  <c r="K77" i="3"/>
  <c r="B77" i="3" s="1"/>
  <c r="B75" i="6" s="1"/>
  <c r="K78" i="3"/>
  <c r="B78" i="3" s="1"/>
  <c r="B76" i="6" s="1"/>
  <c r="K79" i="3"/>
  <c r="B79" i="3" s="1"/>
  <c r="B77" i="6" s="1"/>
  <c r="K80" i="3"/>
  <c r="B80" i="3" s="1"/>
  <c r="B78" i="6" s="1"/>
  <c r="K81" i="3"/>
  <c r="B81" i="3" s="1"/>
  <c r="B79" i="6" s="1"/>
  <c r="K82" i="3"/>
  <c r="B82" i="3" s="1"/>
  <c r="B80" i="6" s="1"/>
  <c r="K83" i="3"/>
  <c r="B83" i="3" s="1"/>
  <c r="B81" i="6" s="1"/>
  <c r="K84" i="3"/>
  <c r="B84" i="3" s="1"/>
  <c r="B82" i="6" s="1"/>
  <c r="K85" i="3"/>
  <c r="B85" i="3" s="1"/>
  <c r="B83" i="6" s="1"/>
  <c r="K86" i="3"/>
  <c r="B86" i="3" s="1"/>
  <c r="B84" i="6" s="1"/>
  <c r="K87" i="3"/>
  <c r="B87" i="3" s="1"/>
  <c r="B85" i="6" s="1"/>
  <c r="K88" i="3"/>
  <c r="B88" i="3" s="1"/>
  <c r="B86" i="6" s="1"/>
  <c r="K89" i="3"/>
  <c r="B89" i="3" s="1"/>
  <c r="B87" i="6" s="1"/>
  <c r="K90" i="3"/>
  <c r="B90" i="3" s="1"/>
  <c r="B88" i="6" s="1"/>
  <c r="K91" i="3"/>
  <c r="B91" i="3" s="1"/>
  <c r="B89" i="6" s="1"/>
  <c r="K92" i="3"/>
  <c r="B92" i="3" s="1"/>
  <c r="B90" i="6" s="1"/>
  <c r="K93" i="3"/>
  <c r="B93" i="3" s="1"/>
  <c r="B91" i="6" s="1"/>
  <c r="K94" i="3"/>
  <c r="B94" i="3" s="1"/>
  <c r="B92" i="6" s="1"/>
  <c r="K95" i="3"/>
  <c r="B95" i="3" s="1"/>
  <c r="B93" i="6" s="1"/>
  <c r="K96" i="3"/>
  <c r="B96" i="3" s="1"/>
  <c r="B94" i="6" s="1"/>
  <c r="K97" i="3"/>
  <c r="B97" i="3" s="1"/>
  <c r="B95" i="6" s="1"/>
  <c r="K98" i="3"/>
  <c r="B98" i="3" s="1"/>
  <c r="B96" i="6" s="1"/>
  <c r="K99" i="3"/>
  <c r="B99" i="3" s="1"/>
  <c r="B97" i="6" s="1"/>
  <c r="K100" i="3"/>
  <c r="B100" i="3" s="1"/>
  <c r="B98" i="6" s="1"/>
  <c r="K101" i="3"/>
  <c r="B101" i="3" s="1"/>
  <c r="B99" i="6" s="1"/>
  <c r="K102" i="3"/>
  <c r="B102" i="3" s="1"/>
  <c r="B100" i="6" s="1"/>
  <c r="K103" i="3"/>
  <c r="B103" i="3" s="1"/>
  <c r="B101" i="6" s="1"/>
  <c r="K104" i="3"/>
  <c r="B104" i="3" s="1"/>
  <c r="B102" i="6" s="1"/>
  <c r="K105" i="3"/>
  <c r="B105" i="3" s="1"/>
  <c r="B103" i="6" s="1"/>
  <c r="K106" i="3"/>
  <c r="B106" i="3" s="1"/>
  <c r="B104" i="6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14" i="3"/>
  <c r="B114" i="3" s="1"/>
  <c r="K115" i="3"/>
  <c r="B115" i="3" s="1"/>
  <c r="K13" i="3"/>
  <c r="K12" i="3" l="1"/>
  <c r="B12" i="3" s="1"/>
  <c r="B13" i="3" l="1"/>
  <c r="B14" i="3" s="1"/>
  <c r="B18" i="3"/>
  <c r="E12" i="6"/>
  <c r="H12" i="6" s="1"/>
  <c r="B15" i="3" l="1"/>
  <c r="B16" i="3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9" i="3" s="1"/>
  <c r="B20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O114" i="3"/>
  <c r="Q114" i="3"/>
  <c r="O115" i="3"/>
  <c r="Q115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O27" i="3"/>
  <c r="B21" i="3" l="1"/>
  <c r="E13" i="6"/>
  <c r="H13" i="6" s="1"/>
  <c r="O13" i="3"/>
  <c r="B22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5" i="3" s="1"/>
  <c r="B26" i="3" s="1"/>
  <c r="B27" i="3" s="1"/>
  <c r="B28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9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0" i="3" l="1"/>
  <c r="B13" i="6"/>
  <c r="B31" i="3" l="1"/>
  <c r="B32" i="3" l="1"/>
  <c r="B33" i="3" l="1"/>
  <c r="B34" i="3" l="1"/>
  <c r="B35" i="3" s="1"/>
  <c r="B36" i="3" s="1"/>
  <c r="B37" i="3" l="1"/>
  <c r="B38" i="3" s="1"/>
  <c r="B39" i="3" s="1"/>
  <c r="B40" i="3" s="1"/>
  <c r="B41" i="3" l="1"/>
  <c r="B42" i="3" s="1"/>
  <c r="B43" i="3" l="1"/>
  <c r="B44" i="3" l="1"/>
  <c r="B45" i="3" l="1"/>
  <c r="B46" i="3" l="1"/>
  <c r="B48" i="3" l="1"/>
  <c r="B51" i="3" l="1"/>
  <c r="B53" i="3" l="1"/>
  <c r="B54" i="3" l="1"/>
  <c r="B55" i="3" l="1"/>
  <c r="B56" i="3" l="1"/>
  <c r="B57" i="3" l="1"/>
  <c r="B58" i="3" l="1"/>
  <c r="B59" i="3" l="1"/>
  <c r="B60" i="3" l="1"/>
  <c r="B62" i="3" l="1"/>
  <c r="B63" i="3" l="1"/>
  <c r="B64" i="3" l="1"/>
  <c r="B65" i="3" l="1"/>
  <c r="B66" i="3" l="1"/>
  <c r="C6" i="6" l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<sst xmlns="http://schemas.openxmlformats.org/spreadsheetml/2006/main" count="15210" uniqueCount="4061">
  <si>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</si>
  <si>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</si>
  <si>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</si>
  <si>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</si>
  <si>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</si>
  <si>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</si>
  <si>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</si>
  <si>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</si>
  <si>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</si>
  <si>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</si>
  <si>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</si>
  <si>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</si>
  <si>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</si>
  <si>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</si>
  <si>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</si>
  <si>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</si>
  <si>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</si>
  <si>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</si>
  <si>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</si>
  <si>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</si>
  <si>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</si>
  <si>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</si>
  <si>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</si>
  <si>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</si>
  <si>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</si>
  <si>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</si>
  <si>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</si>
  <si>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</si>
  <si>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</si>
  <si>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</si>
  <si>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</si>
  <si>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</si>
  <si>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</si>
  <si>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</si>
  <si>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</si>
  <si>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</si>
  <si>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</si>
  <si>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</si>
  <si>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</si>
  <si>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</si>
  <si>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</si>
  <si>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</si>
  <si>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</si>
  <si>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</si>
  <si>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</si>
  <si>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</si>
  <si>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</si>
  <si>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</si>
  <si>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</si>
  <si>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</si>
  <si>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</si>
  <si>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</si>
  <si>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</si>
  <si>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</si>
  <si>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</si>
  <si>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</si>
  <si>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</si>
  <si>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</si>
  <si>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</si>
  <si>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</si>
  <si>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</si>
  <si>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</si>
  <si>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</si>
  <si>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</si>
  <si>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</si>
  <si>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</si>
  <si>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</si>
  <si>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</si>
  <si>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</si>
  <si>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</si>
  <si>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</si>
  <si>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</si>
  <si>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</si>
  <si>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</si>
  <si>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</si>
  <si>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</si>
  <si>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</si>
  <si>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</si>
  <si>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</si>
  <si>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</si>
  <si>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</si>
  <si>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</si>
  <si>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</si>
  <si>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</si>
  <si>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</si>
  <si>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</si>
  <si>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</si>
  <si>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</si>
  <si>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</si>
  <si>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</si>
  <si>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</si>
  <si>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</si>
  <si>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</si>
  <si>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</si>
  <si>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</si>
  <si>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</si>
  <si>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</si>
  <si>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</si>
  <si>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</si>
  <si>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</si>
  <si>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</si>
  <si>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</si>
  <si>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</si>
  <si>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</si>
  <si>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</si>
  <si>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</si>
  <si>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</si>
  <si>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</si>
  <si>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</si>
  <si>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</si>
  <si>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</si>
  <si>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</si>
  <si>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</si>
  <si>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</si>
  <si>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</si>
  <si>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</si>
  <si>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</si>
  <si>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</si>
  <si>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</si>
  <si>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</si>
  <si>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</si>
  <si>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</si>
  <si>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</si>
  <si>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</si>
  <si>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</si>
  <si>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</si>
  <si>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</si>
  <si>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</si>
  <si>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</si>
  <si>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</si>
  <si>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</si>
  <si>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</si>
  <si>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</si>
  <si>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</si>
  <si>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</si>
  <si>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</si>
  <si>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</si>
  <si>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</si>
  <si>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</si>
  <si>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</si>
  <si>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</si>
  <si>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</si>
  <si>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</si>
  <si>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</si>
  <si>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</si>
  <si>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</si>
  <si>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</si>
  <si>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</si>
  <si>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</si>
  <si>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</si>
  <si>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</si>
  <si>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</si>
  <si>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</si>
  <si>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</si>
  <si>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</si>
  <si>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</si>
  <si>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</si>
  <si>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</si>
  <si>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</si>
  <si>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</si>
  <si>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</si>
  <si>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</si>
  <si>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</si>
  <si>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</si>
  <si>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</si>
  <si>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</si>
  <si>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</si>
  <si>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</si>
  <si>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</si>
  <si>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</si>
  <si>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</si>
  <si>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</si>
  <si>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</si>
  <si>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</si>
  <si>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</si>
  <si>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</si>
  <si>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</si>
  <si>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</si>
  <si>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</si>
  <si>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</si>
  <si>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</si>
  <si>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</si>
  <si>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</si>
  <si>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</si>
  <si>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</si>
  <si>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</si>
  <si>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</si>
  <si>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</si>
  <si>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</si>
  <si>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</si>
  <si>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</si>
  <si>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</si>
  <si>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</si>
  <si>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</si>
  <si>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</si>
  <si>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</si>
  <si>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</si>
  <si>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</si>
  <si>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</si>
  <si>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</si>
  <si>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</si>
  <si>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</si>
  <si>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</si>
  <si>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</si>
  <si>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</si>
  <si>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</si>
  <si>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</si>
  <si>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</si>
  <si>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</si>
  <si>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</si>
  <si>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</si>
  <si>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</si>
  <si>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</si>
  <si>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</si>
  <si>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</si>
  <si>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</si>
  <si>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</si>
  <si>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</si>
  <si>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</si>
  <si>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</si>
  <si>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</si>
  <si>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</si>
  <si>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</si>
  <si>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</si>
  <si>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</si>
  <si>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</si>
  <si>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</si>
  <si>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</si>
  <si>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</si>
  <si>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</si>
  <si>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</si>
  <si>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</si>
  <si>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</si>
  <si>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</si>
  <si>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</si>
  <si>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</si>
  <si>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</si>
  <si>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</si>
  <si>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</si>
  <si>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</si>
  <si>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</si>
  <si>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</si>
  <si>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</si>
  <si>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</si>
  <si>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</si>
  <si>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</si>
  <si>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</si>
  <si>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</si>
  <si>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</si>
  <si>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</si>
  <si>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</si>
  <si>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</si>
  <si>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</si>
  <si>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</si>
  <si>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</si>
  <si>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</si>
  <si>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</si>
  <si>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</si>
  <si>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</si>
  <si>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</si>
  <si>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</si>
  <si>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</si>
  <si>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</si>
  <si>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</si>
  <si>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</si>
  <si>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</si>
  <si>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</si>
  <si>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</si>
  <si>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</si>
  <si>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</si>
  <si>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</si>
  <si>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</si>
  <si>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</si>
  <si>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</si>
  <si>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</si>
  <si>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</si>
  <si>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</si>
  <si>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</si>
  <si>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</si>
  <si>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</si>
  <si>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</si>
  <si>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</si>
  <si>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</si>
  <si>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</si>
  <si>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</si>
  <si>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</si>
  <si>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</si>
  <si>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</si>
  <si>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</si>
  <si>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</si>
  <si>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</si>
  <si>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</si>
  <si>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</si>
  <si>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</si>
  <si>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</si>
  <si>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</si>
  <si>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</si>
  <si>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</si>
  <si>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</si>
  <si>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</si>
  <si>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</si>
  <si>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</si>
  <si>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</si>
  <si>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</si>
  <si>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</si>
  <si>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</si>
  <si>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</si>
  <si>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</si>
  <si>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</si>
  <si>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</si>
  <si>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</si>
  <si>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</si>
  <si>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</si>
  <si>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</si>
  <si>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</si>
  <si>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</si>
  <si>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</si>
  <si>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</si>
  <si>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</si>
  <si>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</si>
  <si>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</si>
  <si>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</si>
  <si>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</si>
  <si>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</si>
  <si>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</si>
  <si>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</si>
  <si>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</si>
  <si>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</si>
  <si>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</si>
  <si>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</si>
  <si>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</si>
  <si>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</si>
  <si>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</si>
  <si>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</si>
  <si>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</si>
  <si>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</si>
  <si>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</si>
  <si>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</si>
  <si>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</si>
  <si>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</si>
  <si>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</si>
  <si>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</si>
  <si>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</si>
  <si>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</si>
  <si>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</si>
  <si>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</si>
  <si>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</si>
  <si>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</si>
  <si>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</si>
  <si>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</si>
  <si>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</si>
  <si>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</si>
  <si>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</si>
  <si>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</si>
  <si>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</si>
  <si>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</si>
  <si>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</si>
  <si>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</si>
  <si>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</si>
  <si>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</si>
  <si>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</si>
  <si>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</si>
  <si>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</si>
  <si>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</si>
  <si>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</si>
  <si>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</si>
  <si>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</si>
  <si>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</si>
  <si>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</si>
  <si>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</si>
  <si>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</si>
  <si>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</si>
  <si>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</si>
  <si>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</si>
  <si>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</si>
  <si>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</si>
  <si>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</si>
  <si>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</si>
  <si>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</si>
  <si>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</si>
  <si>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</si>
  <si>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</si>
  <si>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</si>
  <si>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</si>
  <si>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</si>
  <si>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</si>
  <si>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</si>
  <si>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</si>
  <si>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</si>
  <si>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</si>
  <si>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</si>
  <si>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</si>
  <si>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</si>
  <si>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</si>
  <si>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</si>
  <si>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</si>
  <si>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</si>
  <si>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</si>
  <si>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</si>
  <si>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</si>
  <si>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</si>
  <si>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</si>
  <si>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</si>
  <si>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</si>
  <si>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</si>
  <si>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</si>
  <si>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</si>
  <si>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</si>
  <si>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</si>
  <si>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</si>
  <si>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</si>
  <si>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</si>
  <si>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</si>
  <si>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</si>
  <si>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</si>
  <si>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</si>
  <si>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</si>
  <si>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</si>
  <si>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</si>
  <si>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</si>
  <si>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</si>
  <si>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</si>
  <si>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</si>
  <si>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</si>
  <si>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</si>
  <si>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</si>
  <si>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</si>
  <si>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</si>
  <si>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</si>
  <si>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</si>
  <si>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</si>
  <si>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</si>
  <si>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</si>
  <si>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</si>
  <si>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</si>
  <si>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</si>
  <si>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</si>
  <si>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</si>
  <si>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</si>
  <si>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</si>
  <si>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</si>
  <si>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</si>
  <si>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</si>
  <si>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</si>
  <si>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</si>
  <si>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</si>
  <si>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</si>
  <si>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</si>
  <si>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</si>
  <si>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</si>
  <si>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</si>
  <si>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</si>
  <si>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</si>
  <si>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</si>
  <si>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</si>
  <si>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</si>
  <si>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</si>
  <si>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</si>
  <si>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</si>
  <si>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</si>
  <si>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</si>
  <si>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</si>
  <si>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</si>
  <si>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</si>
  <si>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</si>
  <si>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</si>
  <si>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</si>
  <si>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</si>
  <si>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</si>
  <si>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</si>
  <si>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</si>
  <si>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</si>
  <si>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</si>
  <si>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</si>
  <si>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</si>
  <si>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</si>
  <si>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</si>
  <si>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</si>
  <si>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</si>
  <si>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</si>
  <si>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</si>
  <si>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</si>
  <si>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</si>
  <si>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</si>
  <si>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</si>
  <si>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</si>
  <si>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</si>
  <si>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</si>
  <si>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</si>
  <si>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</si>
  <si>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</si>
  <si>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</si>
  <si>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</si>
  <si>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</si>
  <si>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</si>
  <si>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</si>
  <si>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</si>
  <si>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</si>
  <si>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</si>
  <si>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</si>
  <si>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</si>
  <si>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</si>
  <si>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</si>
  <si>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</si>
  <si>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</si>
  <si>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</si>
  <si>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</si>
  <si>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</si>
  <si>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</si>
  <si>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</si>
  <si>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</si>
  <si>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</si>
  <si>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</si>
  <si>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</si>
  <si>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</si>
  <si>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</si>
  <si>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</si>
  <si>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</si>
  <si>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</si>
  <si>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</si>
  <si>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</si>
  <si>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</si>
  <si>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</si>
  <si>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</si>
  <si>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</si>
  <si>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</si>
  <si>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</si>
  <si>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</si>
  <si>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</si>
  <si>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</si>
  <si>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</si>
  <si>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</si>
  <si>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</si>
  <si>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</si>
  <si>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</si>
  <si>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</si>
  <si>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</si>
  <si>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</si>
  <si>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</si>
  <si>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</si>
  <si>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</si>
  <si>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</si>
  <si>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</si>
  <si>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</si>
  <si>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</si>
  <si>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</si>
  <si>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</si>
  <si>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</si>
  <si>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</si>
  <si>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</si>
  <si>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</si>
  <si>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</si>
  <si>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</si>
  <si>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</si>
  <si>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</si>
  <si>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</si>
  <si>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</si>
  <si>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</si>
  <si>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</si>
  <si>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</si>
  <si>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</si>
  <si>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</si>
  <si>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</si>
  <si>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</si>
  <si>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</si>
  <si>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</si>
  <si>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</si>
  <si>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</si>
  <si>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</si>
  <si>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</si>
  <si>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</si>
  <si>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</si>
  <si>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</si>
  <si>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</si>
  <si>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</si>
  <si>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</si>
  <si>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</si>
  <si>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</si>
  <si>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</si>
  <si>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</si>
  <si>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</si>
  <si>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</si>
  <si>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</si>
  <si>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</si>
  <si>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</si>
  <si>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</si>
  <si>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</si>
  <si>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</si>
  <si>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</si>
  <si>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</si>
  <si>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</si>
  <si>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</si>
  <si>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</si>
  <si>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</si>
  <si>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</si>
  <si>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</si>
  <si>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</si>
  <si>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</si>
  <si>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</si>
  <si>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</si>
  <si>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</si>
  <si>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</si>
  <si>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</si>
  <si>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</si>
  <si>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</si>
  <si>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</si>
  <si>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</si>
  <si>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</si>
  <si>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</si>
  <si>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</si>
  <si>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</si>
  <si>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</si>
  <si>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</si>
  <si>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</si>
  <si>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</si>
  <si>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</si>
  <si>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</si>
  <si>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</si>
  <si>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</si>
  <si>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</si>
  <si>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</si>
  <si>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</si>
  <si>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</si>
  <si>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</si>
  <si>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</si>
  <si>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</si>
  <si>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</si>
  <si>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</si>
  <si>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</si>
  <si>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</si>
  <si>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</si>
  <si>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</si>
  <si>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</si>
  <si>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</si>
  <si>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</si>
  <si>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</si>
  <si>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</si>
  <si>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</si>
  <si>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</si>
  <si>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</si>
  <si>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</si>
  <si>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</si>
  <si>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</si>
  <si>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</si>
  <si>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</si>
  <si>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</si>
  <si>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</si>
  <si>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</si>
  <si>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</si>
  <si>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</si>
  <si>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</si>
  <si>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</si>
  <si>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</si>
  <si>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</si>
  <si>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</si>
  <si>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</si>
  <si>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</si>
  <si>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</si>
  <si>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</si>
  <si>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</si>
  <si>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</si>
  <si>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</si>
  <si>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</si>
  <si>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</si>
  <si>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</si>
  <si>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</si>
  <si>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</si>
  <si>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</si>
  <si>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</si>
  <si>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</si>
  <si>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</si>
  <si>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</si>
  <si>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</si>
  <si>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</si>
  <si>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</si>
  <si>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</si>
  <si>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</si>
  <si>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</si>
  <si>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</si>
  <si>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</si>
  <si>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</si>
  <si>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</si>
  <si>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</si>
  <si>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</si>
  <si>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</si>
  <si>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</si>
  <si>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</si>
  <si>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</si>
  <si>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</si>
  <si>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</si>
  <si>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</si>
  <si>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</si>
  <si>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</si>
  <si>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</si>
  <si>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</si>
  <si>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</si>
  <si>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</si>
  <si>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</si>
  <si>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</si>
  <si>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</si>
  <si>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</si>
  <si>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</si>
  <si>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</si>
  <si>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</si>
  <si>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</si>
  <si>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</si>
  <si>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</si>
  <si>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</si>
  <si>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</si>
  <si>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</si>
  <si>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</si>
  <si>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</si>
  <si>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</si>
  <si>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</si>
  <si>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</si>
  <si>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</si>
  <si>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</si>
  <si>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</si>
  <si>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</si>
  <si>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</si>
  <si>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</si>
  <si>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</si>
  <si>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</si>
  <si>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</si>
  <si>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</si>
  <si>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</si>
  <si>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</si>
  <si>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</si>
  <si>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</si>
  <si>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</si>
  <si>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</si>
  <si>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</si>
  <si>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</si>
  <si>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</si>
  <si>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</si>
  <si>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</si>
  <si>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</si>
  <si>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</si>
  <si>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</si>
  <si>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</si>
  <si>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</si>
  <si>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</si>
  <si>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</si>
  <si>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</si>
  <si>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</si>
  <si>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</si>
  <si>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</si>
  <si>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</si>
  <si>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</si>
  <si>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</si>
  <si>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</si>
  <si>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</si>
  <si>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</si>
  <si>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</si>
  <si>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</si>
  <si>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</si>
  <si>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</si>
  <si>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</si>
  <si>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</si>
  <si>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</si>
  <si>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</si>
  <si>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</si>
  <si>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</si>
  <si>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</si>
  <si>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</si>
  <si>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</si>
  <si>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</si>
  <si>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</si>
  <si>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</si>
  <si>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</si>
  <si>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</si>
  <si>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</si>
  <si>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</si>
  <si>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</si>
  <si>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</si>
  <si>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</si>
  <si>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</si>
  <si>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</si>
  <si>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</si>
  <si>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</si>
  <si>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</si>
  <si>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</si>
  <si>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</si>
  <si>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</si>
  <si>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</si>
  <si>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</si>
  <si>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</si>
  <si>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</si>
  <si>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</si>
  <si>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</si>
  <si>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</si>
  <si>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</si>
  <si>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</si>
  <si>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</si>
  <si>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</si>
  <si>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</si>
  <si>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</si>
  <si>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</si>
  <si>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</si>
  <si>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</si>
  <si>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</si>
  <si>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</si>
  <si>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</si>
  <si>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</si>
  <si>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</si>
  <si>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</si>
  <si>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</si>
  <si>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</si>
  <si>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</si>
  <si>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</si>
  <si>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</si>
  <si>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</si>
  <si>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</si>
  <si>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</si>
  <si>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</si>
  <si>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</si>
  <si>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</si>
  <si>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</si>
  <si>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</si>
  <si>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</si>
  <si>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</si>
  <si>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</si>
  <si>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</si>
  <si>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</si>
  <si>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</si>
  <si>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</si>
  <si>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</si>
  <si>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</si>
  <si>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</si>
  <si>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</si>
  <si>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</si>
  <si>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</si>
  <si>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</si>
  <si>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</si>
  <si>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</si>
  <si>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</si>
  <si>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</si>
  <si>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</si>
  <si>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</si>
  <si>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</si>
  <si>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</si>
  <si>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</si>
  <si>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</si>
  <si>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</si>
  <si>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</si>
  <si>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</si>
  <si>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</si>
  <si>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</si>
  <si>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</si>
  <si>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</si>
  <si>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</si>
  <si>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</si>
  <si>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</si>
  <si>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</si>
  <si>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</si>
  <si>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</si>
  <si>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</si>
  <si>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</si>
  <si>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</si>
  <si>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</si>
  <si>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</si>
  <si>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</si>
  <si>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</si>
  <si>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</si>
  <si>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</si>
  <si>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</si>
  <si>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</si>
  <si>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</si>
  <si>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</si>
  <si>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</si>
  <si>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</si>
  <si>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</si>
  <si>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</si>
  <si>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</si>
  <si>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</si>
  <si>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</si>
  <si>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</si>
  <si>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</si>
  <si>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</si>
  <si>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</si>
  <si>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</si>
  <si>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</si>
  <si>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</si>
  <si>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</si>
  <si>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</si>
  <si>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</si>
  <si>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</si>
  <si>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</si>
  <si>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</si>
  <si>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</si>
  <si>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</si>
  <si>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</si>
  <si>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</si>
  <si>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</si>
  <si>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</si>
  <si>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</si>
  <si>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</si>
  <si>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</si>
  <si>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</si>
  <si>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</si>
  <si>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</si>
  <si>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</si>
  <si>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</si>
  <si>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</si>
  <si>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</si>
  <si>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</si>
  <si>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</si>
  <si>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</si>
  <si>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</si>
  <si>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</si>
  <si>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</si>
  <si>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</si>
  <si>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</si>
  <si>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</si>
  <si>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</si>
  <si>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</si>
  <si>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</si>
  <si>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</si>
  <si>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</si>
  <si>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</si>
  <si>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</si>
  <si>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</si>
  <si>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</si>
  <si>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</si>
  <si>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</si>
  <si>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</si>
  <si>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</si>
  <si>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</si>
  <si>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</si>
  <si>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</si>
  <si>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</si>
  <si>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</si>
  <si>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</si>
  <si>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</si>
  <si>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</si>
  <si>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</si>
  <si>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</si>
  <si>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</si>
  <si>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</si>
  <si>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</si>
  <si>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</si>
  <si>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</si>
  <si>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</si>
  <si>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</si>
  <si>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</si>
  <si>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</si>
  <si>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</si>
  <si>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</si>
  <si>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</si>
  <si>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</si>
  <si>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</si>
  <si>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</si>
  <si>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</si>
  <si>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</si>
  <si>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</si>
  <si>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</si>
  <si>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</si>
  <si>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</si>
  <si>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</si>
  <si>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</si>
  <si>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</si>
  <si>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</si>
  <si>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</si>
  <si>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</si>
  <si>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</si>
  <si>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</si>
  <si>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</si>
  <si>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</si>
  <si>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</si>
  <si>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</si>
  <si>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</si>
  <si>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</si>
  <si>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</si>
  <si>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</si>
  <si>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</si>
  <si>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</si>
  <si>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</si>
  <si>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</si>
  <si>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</si>
  <si>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</si>
  <si>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</si>
  <si>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</si>
  <si>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</si>
  <si>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</si>
  <si>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</si>
  <si>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</si>
  <si>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</si>
  <si>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</si>
  <si>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</si>
  <si>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</si>
  <si>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</si>
  <si>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</si>
  <si>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</si>
  <si>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</si>
  <si>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</si>
  <si>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</si>
  <si>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</si>
  <si>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</si>
  <si>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</si>
  <si>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</si>
  <si>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</si>
  <si>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</si>
  <si>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</si>
  <si>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</si>
  <si>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</si>
  <si>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</si>
  <si>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</si>
  <si>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</si>
  <si>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</si>
  <si>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</si>
  <si>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</si>
  <si>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</si>
  <si>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</si>
  <si>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</si>
  <si>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</si>
  <si>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</si>
  <si>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</si>
  <si>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</si>
  <si>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</si>
  <si>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</si>
  <si>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</si>
  <si>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</si>
  <si>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</si>
  <si>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</si>
  <si>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</si>
  <si>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</si>
  <si>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</si>
  <si>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</si>
  <si>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</si>
  <si>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</si>
  <si>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</si>
  <si>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</si>
  <si>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</si>
  <si>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</si>
  <si>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</si>
  <si>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</si>
  <si>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</si>
  <si>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</si>
  <si>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</si>
  <si>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</si>
  <si>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</si>
  <si>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</si>
  <si>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</si>
  <si>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</si>
  <si>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</si>
  <si>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</si>
  <si>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</si>
  <si>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</si>
  <si>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</si>
  <si>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</si>
  <si>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</si>
  <si>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</si>
  <si>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</si>
  <si>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</si>
  <si>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</si>
  <si>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</si>
  <si>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</si>
  <si>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</si>
  <si>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</si>
  <si>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</si>
  <si>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</si>
  <si>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</si>
  <si>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</si>
  <si>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</si>
  <si>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</si>
  <si>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</si>
  <si>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</si>
  <si>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</si>
  <si>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</si>
  <si>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</si>
  <si>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</si>
  <si>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</si>
  <si>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</si>
  <si>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</si>
  <si>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</si>
  <si>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</si>
  <si>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</si>
  <si>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</si>
  <si>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</si>
  <si>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</si>
  <si>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</si>
  <si>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</si>
  <si>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</si>
  <si>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</si>
  <si>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</si>
  <si>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</si>
  <si>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</si>
  <si>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</si>
  <si>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</si>
  <si>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</si>
  <si>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</si>
  <si>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</si>
  <si>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</si>
  <si>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</si>
  <si>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</si>
  <si>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</si>
  <si>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</si>
  <si>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</si>
  <si>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</si>
  <si>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</si>
  <si>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</si>
  <si>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</si>
  <si>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</si>
  <si>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</si>
  <si>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</si>
  <si>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</si>
  <si>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</si>
  <si>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</si>
  <si>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</si>
  <si>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</si>
  <si>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</si>
  <si>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</si>
  <si>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</si>
  <si>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</si>
  <si>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</si>
  <si>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</si>
  <si>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</si>
  <si>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</si>
  <si>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</si>
  <si>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</si>
  <si>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</si>
  <si>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</si>
  <si>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</si>
  <si>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</si>
  <si>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</si>
  <si>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</si>
  <si>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</si>
  <si>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</si>
  <si>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</si>
  <si>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</si>
  <si>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</si>
  <si>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</si>
  <si>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</si>
  <si>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</si>
  <si>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</si>
  <si>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</si>
  <si>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</si>
  <si>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</si>
  <si>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</si>
  <si>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</si>
  <si>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</si>
  <si>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</si>
  <si>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</si>
  <si>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</si>
  <si>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</si>
  <si>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</si>
  <si>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</si>
  <si>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</si>
  <si>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</si>
  <si>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</si>
  <si>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</si>
  <si>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</si>
  <si>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</si>
  <si>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</si>
  <si>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</si>
  <si>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</si>
  <si>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</si>
  <si>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</si>
  <si>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</si>
  <si>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</si>
  <si>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</si>
  <si>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</si>
  <si>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</si>
  <si>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</si>
  <si>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</si>
  <si>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</si>
  <si>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</si>
  <si>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</si>
  <si>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</si>
  <si>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</si>
  <si>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</si>
  <si>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</si>
  <si>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</si>
  <si>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</si>
  <si>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</si>
  <si>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</si>
  <si>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</si>
  <si>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</si>
  <si>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</si>
  <si>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</si>
  <si>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</si>
  <si>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</si>
  <si>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</si>
  <si>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</si>
  <si>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</si>
  <si>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</si>
  <si>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</si>
  <si>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</si>
  <si>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</si>
  <si>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</si>
  <si>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</si>
  <si>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</si>
  <si>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</si>
  <si>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</si>
  <si>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</si>
  <si>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</si>
  <si>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</si>
  <si>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</si>
  <si>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</si>
  <si>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</si>
  <si>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</si>
  <si>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</si>
  <si>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</si>
  <si>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</si>
  <si>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</si>
  <si>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</si>
  <si>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</si>
  <si>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</si>
  <si>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</si>
  <si>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</si>
  <si>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</si>
  <si>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</si>
  <si>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</si>
  <si>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</si>
  <si>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</si>
  <si>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</si>
  <si>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</si>
  <si>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</si>
  <si>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</si>
  <si>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</si>
  <si>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</si>
  <si>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</si>
  <si>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</si>
  <si>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</si>
  <si>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</si>
  <si>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</si>
  <si>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</si>
  <si>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</si>
  <si>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</si>
  <si>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</si>
  <si>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</si>
  <si>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</si>
  <si>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</si>
  <si>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</si>
  <si>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</si>
  <si>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</si>
  <si>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</si>
  <si>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</si>
  <si>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</si>
  <si>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</si>
  <si>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</si>
  <si>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</si>
  <si>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</si>
  <si>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</si>
  <si>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</si>
  <si>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</si>
  <si>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</si>
  <si>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</si>
  <si>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</si>
  <si>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</si>
  <si>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</si>
  <si>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</si>
  <si>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</si>
  <si>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</si>
  <si>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</si>
  <si>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</si>
  <si>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</si>
  <si>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</si>
  <si>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</si>
  <si>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</si>
  <si>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</si>
  <si>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</si>
  <si>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</si>
  <si>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</si>
  <si>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</si>
  <si>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</si>
  <si>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</si>
  <si>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</si>
  <si>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</si>
  <si>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</si>
  <si>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</si>
  <si>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</si>
  <si>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</si>
  <si>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</si>
  <si>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</si>
  <si>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</si>
  <si>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</si>
  <si>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</si>
  <si>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</si>
  <si>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</si>
  <si>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</si>
  <si>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</si>
  <si>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</si>
  <si>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</si>
  <si>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</si>
  <si>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</si>
  <si>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</si>
  <si>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</si>
  <si>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</si>
  <si>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</si>
  <si>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</si>
  <si>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</si>
  <si>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</si>
  <si>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</si>
  <si>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</si>
  <si>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</si>
  <si>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</si>
  <si>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</si>
  <si>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</si>
  <si>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</si>
  <si>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</si>
  <si>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</si>
  <si>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</si>
  <si>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</si>
  <si>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</si>
  <si>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</si>
  <si>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</si>
  <si>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</si>
  <si>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</si>
  <si>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</si>
  <si>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</si>
  <si>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</si>
  <si>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</si>
  <si>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</si>
  <si>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</si>
  <si>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</si>
  <si>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</si>
  <si>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</si>
  <si>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</si>
  <si>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</si>
  <si>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</si>
  <si>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</si>
  <si>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</si>
  <si>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</si>
  <si>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</si>
  <si>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</si>
  <si>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</si>
  <si>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</si>
  <si>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</si>
  <si>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</si>
  <si>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</si>
  <si>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</si>
  <si>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</si>
  <si>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</si>
  <si>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</si>
  <si>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</si>
  <si>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</si>
  <si>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</si>
  <si>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</si>
  <si>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</si>
  <si>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</si>
  <si>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</si>
  <si>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</si>
  <si>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</si>
  <si>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</si>
  <si>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</si>
  <si>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</si>
  <si>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</si>
  <si>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</si>
  <si>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</si>
  <si>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</si>
  <si>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</si>
  <si>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</si>
  <si>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</si>
  <si>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</si>
  <si>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</si>
  <si>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</si>
  <si>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</si>
  <si>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</si>
  <si>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</si>
  <si>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</si>
  <si>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</si>
  <si>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</si>
  <si>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</si>
  <si>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</si>
  <si>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</si>
  <si>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</si>
  <si>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</si>
  <si>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</si>
  <si>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</si>
  <si>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</si>
  <si>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</si>
  <si>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</si>
  <si>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</si>
  <si>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</si>
  <si>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</si>
  <si>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</si>
  <si>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</si>
  <si>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</si>
  <si>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</si>
  <si>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</si>
  <si>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</si>
  <si>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</si>
  <si>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</si>
  <si>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</si>
  <si>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</si>
  <si>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</si>
  <si>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</si>
  <si>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</si>
  <si>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</si>
  <si>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</si>
  <si>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</si>
  <si>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</si>
  <si>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</si>
  <si>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</si>
  <si>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</si>
  <si>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</si>
  <si>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</si>
  <si>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</si>
  <si>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</si>
  <si>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</si>
  <si>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</si>
  <si>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</si>
  <si>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</si>
  <si>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</si>
  <si>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</si>
  <si>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</si>
  <si>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</si>
  <si>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</si>
  <si>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</si>
  <si>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</si>
  <si>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</si>
  <si>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</si>
  <si>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</si>
  <si>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</si>
  <si>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</si>
  <si>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</si>
  <si>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</si>
  <si>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</si>
  <si>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</si>
  <si>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</si>
  <si>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</si>
  <si>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</si>
  <si>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</si>
  <si>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</si>
  <si>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</si>
  <si>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</si>
  <si>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</si>
  <si>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</si>
  <si>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</si>
  <si>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</si>
  <si>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</si>
  <si>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</si>
  <si>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</si>
  <si>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</si>
  <si>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</si>
  <si>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</si>
  <si>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</si>
  <si>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</si>
  <si>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</si>
  <si>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</si>
  <si>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</si>
  <si>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</si>
  <si>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</si>
  <si>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</si>
  <si>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</si>
  <si>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</si>
  <si>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</si>
  <si>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</si>
  <si>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</si>
  <si>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</si>
  <si>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</si>
  <si>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</si>
  <si>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</si>
  <si>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</si>
  <si>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</si>
  <si>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</si>
  <si>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</si>
  <si>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</si>
  <si>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</si>
  <si>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</si>
  <si>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</si>
  <si>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</si>
  <si>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</si>
  <si>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</si>
  <si>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</si>
  <si>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</si>
  <si>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</si>
  <si>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</si>
  <si>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</si>
  <si>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</si>
  <si>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</si>
  <si>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</si>
  <si>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</si>
  <si>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</si>
  <si>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</si>
  <si>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</si>
  <si>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</si>
  <si>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</si>
  <si>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</si>
  <si>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</si>
  <si>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</si>
  <si>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</si>
  <si>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</si>
  <si>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</si>
  <si>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</si>
  <si>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</si>
  <si>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</si>
  <si>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</si>
  <si>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</si>
  <si>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</si>
  <si>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</si>
  <si>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</si>
  <si>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</si>
  <si>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</si>
  <si>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</si>
  <si>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</si>
  <si>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</si>
  <si>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</si>
  <si>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</si>
  <si>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</si>
  <si>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</si>
  <si>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</si>
  <si>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</si>
  <si>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</si>
  <si>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</si>
  <si>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</si>
  <si>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</si>
  <si>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</si>
  <si>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</si>
  <si>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</si>
  <si>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</si>
  <si>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</si>
  <si>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</si>
  <si>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</si>
  <si>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</si>
  <si>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</si>
  <si>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</si>
  <si>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</si>
  <si>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</si>
  <si>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</si>
  <si>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</si>
  <si>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</si>
  <si>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</si>
  <si>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</si>
  <si>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</si>
  <si>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</si>
  <si>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</si>
  <si>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</si>
  <si>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</si>
  <si>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</si>
  <si>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</si>
  <si>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</si>
  <si>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</si>
  <si>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</si>
  <si>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</si>
  <si>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</si>
  <si>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</si>
  <si>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</si>
  <si>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</si>
  <si>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</si>
  <si>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</si>
  <si>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</si>
  <si>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</si>
  <si>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</si>
  <si>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</si>
  <si>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</si>
  <si>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</si>
  <si>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</si>
  <si>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</si>
  <si>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</si>
  <si>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</si>
  <si>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</si>
  <si>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</si>
  <si>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</si>
  <si>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</si>
  <si>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</si>
  <si>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</si>
  <si>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</si>
  <si>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</si>
  <si>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</si>
  <si>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</si>
  <si>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</si>
  <si>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</si>
  <si>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</si>
  <si>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</si>
  <si>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</si>
  <si>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</si>
  <si>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</si>
  <si>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</si>
  <si>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</si>
  <si>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</si>
  <si>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</si>
  <si>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</si>
  <si>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</si>
  <si>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</si>
  <si>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</si>
  <si>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</si>
  <si>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</si>
  <si>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</si>
  <si>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</si>
  <si>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</si>
  <si>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</si>
  <si>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</si>
  <si>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</si>
  <si>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</si>
  <si>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</si>
  <si>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</si>
  <si>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</si>
  <si>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</si>
  <si>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</si>
  <si>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</si>
  <si>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</si>
  <si>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</si>
  <si>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</si>
  <si>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</si>
  <si>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</si>
  <si>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</si>
  <si>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</si>
  <si>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</si>
  <si>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</si>
  <si>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</si>
  <si>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</si>
  <si>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</si>
  <si>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</si>
  <si>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</si>
  <si>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</si>
  <si>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</si>
  <si>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</si>
  <si>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</si>
  <si>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</si>
  <si>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</si>
  <si>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</si>
  <si>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</si>
  <si>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</si>
  <si>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</si>
  <si>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</si>
  <si>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</si>
  <si>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</si>
  <si>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</si>
  <si>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</si>
  <si>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</si>
  <si>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</si>
  <si>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</si>
  <si>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</si>
  <si>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</si>
  <si>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</si>
  <si>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</si>
  <si>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</si>
  <si>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</si>
  <si>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</si>
  <si>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</si>
  <si>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</si>
  <si>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</si>
  <si>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</si>
  <si>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</si>
  <si>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</si>
  <si>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</si>
  <si>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</si>
  <si>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</si>
  <si>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</si>
  <si>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</si>
  <si>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</si>
  <si>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</si>
  <si>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</si>
  <si>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</si>
  <si>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</si>
  <si>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</si>
  <si>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</si>
  <si>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</si>
  <si>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</si>
  <si>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</si>
  <si>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</si>
  <si>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</si>
  <si>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</si>
  <si>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</si>
  <si>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</si>
  <si>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</si>
  <si>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</si>
  <si>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</si>
  <si>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</si>
  <si>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</si>
  <si>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</si>
  <si>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</si>
  <si>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</si>
  <si>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</si>
  <si>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</si>
  <si>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</si>
  <si>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</si>
  <si>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</si>
  <si>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</si>
  <si>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</si>
  <si>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</si>
  <si>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</si>
  <si>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</si>
  <si>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</si>
  <si>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</si>
  <si>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</si>
  <si>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</si>
  <si>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</si>
  <si>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</si>
  <si>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</si>
  <si>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</si>
  <si>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</si>
  <si>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</si>
  <si>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</si>
  <si>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</si>
  <si>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</si>
  <si>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</si>
  <si>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</si>
  <si>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</si>
  <si>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</si>
  <si>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</si>
  <si>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</si>
  <si>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</si>
  <si>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</si>
  <si>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</si>
  <si>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</si>
  <si>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</si>
  <si>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</si>
  <si>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</si>
  <si>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</si>
  <si>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</si>
  <si>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</si>
  <si>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</si>
  <si>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</si>
  <si>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</si>
  <si>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</si>
  <si>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</si>
  <si>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</si>
  <si>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</si>
  <si>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</si>
  <si>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</si>
  <si>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</si>
  <si>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</si>
  <si>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</si>
  <si>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</si>
  <si>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</si>
  <si>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</si>
  <si>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</si>
  <si>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</si>
  <si>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</si>
  <si>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</si>
  <si>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</si>
  <si>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</si>
  <si>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</si>
  <si>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</si>
  <si>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</si>
  <si>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</si>
  <si>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</si>
  <si>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</si>
  <si>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</si>
  <si>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</si>
  <si>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</si>
  <si>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</si>
  <si>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</si>
  <si>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</si>
  <si>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</si>
  <si>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</si>
  <si>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</si>
  <si>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</si>
  <si>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</si>
  <si>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</si>
  <si>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</si>
  <si>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</si>
  <si>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</si>
  <si>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</si>
  <si>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</si>
  <si>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</si>
  <si>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</si>
  <si>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</si>
  <si>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</si>
  <si>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</si>
  <si>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</si>
  <si>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</si>
  <si>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</si>
  <si>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</si>
  <si>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</si>
  <si>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</si>
  <si>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</si>
  <si>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</si>
  <si>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</si>
  <si>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</si>
  <si>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</si>
  <si>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</si>
  <si>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</si>
  <si>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</si>
  <si>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</si>
  <si>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</si>
  <si>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</si>
  <si>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</si>
  <si>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</si>
  <si>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</si>
  <si>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</si>
  <si>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</si>
  <si>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</si>
  <si>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</si>
  <si>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</si>
  <si>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</si>
  <si>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</si>
  <si>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</si>
  <si>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</si>
  <si>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</si>
  <si>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</si>
  <si>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</si>
  <si>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</si>
  <si>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</si>
  <si>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</si>
  <si>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</si>
  <si>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</si>
  <si>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</si>
  <si>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</si>
  <si>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</si>
  <si>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</si>
  <si>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</si>
  <si>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</si>
  <si>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</si>
  <si>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</si>
  <si>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</si>
  <si>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</si>
  <si>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</si>
  <si>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</si>
  <si>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</si>
  <si>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</si>
  <si>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</si>
  <si>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</si>
  <si>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</si>
  <si>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</si>
  <si>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</si>
  <si>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</si>
  <si>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</si>
  <si>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</si>
  <si>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</si>
  <si>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</si>
  <si>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</si>
  <si>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</si>
  <si>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</si>
  <si>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</si>
  <si>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</si>
  <si>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</si>
  <si>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</si>
  <si>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</si>
  <si>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</si>
  <si>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</si>
  <si>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</si>
  <si>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</si>
  <si>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</si>
  <si>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</si>
  <si>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</si>
  <si>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</si>
  <si>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</si>
  <si>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</si>
  <si>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</si>
  <si>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</si>
  <si>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</si>
  <si>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</si>
  <si>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</si>
  <si>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</si>
  <si>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</si>
  <si>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</si>
  <si>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</si>
  <si>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</si>
  <si>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</si>
  <si>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</si>
  <si>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</si>
  <si>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</si>
  <si>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</si>
  <si>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</si>
  <si>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</si>
  <si>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</si>
  <si>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</si>
  <si>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</si>
  <si>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</si>
  <si>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</si>
  <si>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</si>
  <si>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</si>
  <si>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</si>
  <si>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</si>
  <si>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</si>
  <si>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</si>
  <si>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</si>
  <si>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</si>
  <si>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</si>
  <si>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</si>
  <si>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</si>
  <si>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</si>
  <si>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</si>
  <si>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</si>
  <si>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</si>
  <si>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</si>
  <si>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</si>
  <si>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</si>
  <si>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</si>
  <si>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</si>
  <si>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</si>
  <si>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</si>
  <si>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</si>
  <si>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</si>
  <si>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</si>
  <si>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</si>
  <si>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</si>
  <si>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</si>
  <si>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</si>
  <si>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</si>
  <si>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</si>
  <si>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</si>
  <si>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</si>
  <si>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</si>
  <si>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</si>
  <si>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</si>
  <si>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</si>
  <si>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</si>
  <si>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</si>
  <si>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</si>
  <si>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</si>
  <si>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</si>
  <si>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</si>
  <si>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</si>
  <si>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</si>
  <si>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</si>
  <si>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</si>
  <si>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</si>
  <si>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</si>
  <si>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</si>
  <si>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</si>
  <si>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</si>
  <si>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</si>
  <si>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</si>
  <si>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</si>
  <si>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</si>
  <si>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</si>
  <si>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</si>
  <si>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</si>
  <si>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</si>
  <si>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</si>
  <si>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</si>
  <si>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</si>
  <si>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</si>
  <si>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</si>
  <si>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</si>
  <si>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</si>
  <si>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</si>
  <si>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</si>
  <si>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</si>
  <si>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</si>
  <si>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</si>
  <si>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</si>
  <si>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</si>
  <si>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</si>
  <si>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</si>
  <si>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</si>
  <si>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</si>
  <si>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</si>
  <si>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</si>
  <si>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</si>
  <si>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</si>
  <si>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</si>
  <si>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</si>
  <si>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</si>
  <si>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</si>
  <si>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</si>
  <si>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</si>
  <si>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</si>
  <si>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</si>
  <si>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</si>
  <si>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</si>
  <si>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</si>
  <si>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</si>
  <si>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</si>
  <si>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</si>
  <si>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</si>
  <si>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</si>
  <si>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</si>
  <si>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</si>
  <si>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</si>
  <si>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</si>
  <si>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</si>
  <si>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</si>
  <si>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</si>
  <si>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</si>
  <si>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</si>
  <si>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</si>
  <si>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</si>
  <si>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</si>
  <si>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</si>
  <si>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</si>
  <si>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</si>
  <si>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</si>
  <si>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</si>
  <si>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</si>
  <si>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</si>
  <si>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</si>
  <si>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</si>
  <si>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</si>
  <si>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</si>
  <si>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</si>
  <si>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</si>
  <si>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</si>
  <si>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</si>
  <si>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</si>
  <si>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</si>
  <si>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</si>
  <si>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</si>
  <si>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</si>
  <si>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</si>
  <si>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</si>
  <si>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</si>
  <si>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</si>
  <si>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</si>
  <si>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</si>
  <si>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</si>
  <si>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</si>
  <si>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</si>
  <si>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</si>
  <si>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</si>
  <si>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</si>
  <si>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</si>
  <si>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</si>
  <si>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</si>
  <si>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</si>
  <si>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</si>
  <si>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</si>
  <si>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</si>
  <si>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</si>
  <si>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</si>
  <si>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</si>
  <si>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</si>
  <si>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</si>
  <si>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</si>
  <si>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</si>
  <si>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</si>
  <si>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</si>
  <si>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</si>
  <si>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</si>
  <si>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</si>
  <si>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</si>
  <si>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</si>
  <si>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</si>
  <si>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</si>
  <si>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</si>
  <si>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</si>
  <si>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</si>
  <si>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</si>
  <si>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</si>
  <si>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</si>
  <si>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</si>
  <si>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</si>
  <si>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</si>
  <si>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</si>
  <si>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</si>
  <si>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</si>
  <si>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</si>
  <si>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</si>
  <si>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</si>
  <si>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</si>
  <si>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</si>
  <si>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</si>
  <si>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</si>
  <si>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</si>
  <si>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</si>
  <si>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</si>
  <si>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</si>
  <si>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</si>
  <si>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</si>
  <si>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</si>
  <si>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</si>
  <si>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</si>
  <si>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</si>
  <si>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</si>
  <si>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</si>
  <si>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</si>
  <si>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</si>
  <si>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</si>
  <si>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</si>
  <si>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</si>
  <si>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</si>
  <si>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</si>
  <si>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</si>
  <si>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</si>
  <si>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</si>
  <si>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</si>
  <si>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</si>
  <si>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</si>
  <si>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</si>
  <si>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</si>
  <si>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</si>
  <si>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</si>
  <si>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</si>
  <si>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</si>
  <si>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</si>
  <si>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</si>
  <si>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</si>
  <si>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</si>
  <si>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</si>
  <si>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</si>
  <si>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</si>
  <si>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</si>
  <si>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</si>
  <si>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</si>
  <si>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</si>
  <si>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</si>
  <si>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</si>
  <si>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</si>
  <si>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</si>
  <si>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</si>
  <si>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</si>
  <si>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</si>
  <si>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</si>
  <si>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</si>
  <si>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</si>
  <si>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</si>
  <si>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</si>
  <si>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</si>
  <si>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</si>
  <si>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</si>
  <si>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</si>
  <si>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</si>
  <si>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</si>
  <si>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</si>
  <si>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</si>
  <si>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</si>
  <si>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</si>
  <si>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</si>
  <si>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</si>
  <si>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</si>
  <si>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</si>
  <si>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</si>
  <si>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</si>
  <si>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</si>
  <si>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</si>
  <si>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</si>
  <si>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</si>
  <si>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</si>
  <si>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</si>
  <si>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</si>
  <si>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</si>
  <si>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</si>
  <si>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</si>
  <si>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</si>
  <si>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</si>
  <si>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</si>
  <si>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</si>
  <si>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</si>
  <si>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</si>
  <si>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</si>
  <si>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</si>
  <si>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</si>
  <si>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</si>
  <si>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</si>
  <si>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</si>
  <si>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</si>
  <si>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</si>
  <si>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</si>
  <si>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</si>
  <si>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</si>
  <si>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</si>
  <si>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</si>
  <si>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</si>
  <si>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</si>
  <si>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</si>
  <si>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</si>
  <si>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</si>
  <si>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</si>
  <si>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</si>
  <si>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</si>
  <si>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</si>
  <si>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</si>
  <si>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</si>
  <si>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</si>
  <si>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</si>
  <si>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</si>
  <si>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</si>
  <si>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</si>
  <si>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</si>
  <si>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</si>
  <si>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</si>
  <si>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</si>
  <si>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</si>
  <si>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</si>
  <si>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</si>
  <si>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</si>
  <si>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</si>
  <si>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</si>
  <si>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</si>
  <si>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</si>
  <si>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</si>
  <si>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</si>
  <si>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</si>
  <si>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</si>
  <si>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</si>
  <si>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</si>
  <si>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</si>
  <si>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</si>
  <si>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</si>
  <si>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</si>
  <si>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</si>
  <si>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</si>
  <si>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</si>
  <si>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</si>
  <si>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</si>
  <si>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</si>
  <si>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</si>
  <si>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</si>
  <si>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</si>
  <si>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</si>
  <si>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</si>
  <si>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</si>
  <si>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</si>
  <si>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</si>
  <si>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</si>
  <si>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</si>
  <si>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</si>
  <si>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</si>
  <si>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</si>
  <si>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</si>
  <si>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</si>
  <si>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</si>
  <si>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</si>
  <si>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</si>
  <si>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</si>
  <si>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</si>
  <si>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</si>
  <si>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</si>
  <si>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</si>
  <si>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</si>
  <si>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</si>
  <si>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</si>
  <si>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</si>
  <si>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</si>
  <si>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</si>
  <si>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</si>
  <si>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</si>
  <si>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</si>
  <si>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</si>
  <si>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</si>
  <si>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</si>
  <si>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</si>
  <si>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</si>
  <si>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</si>
  <si>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</si>
  <si>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</si>
  <si>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</si>
  <si>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</si>
  <si>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</si>
  <si>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</si>
  <si>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</si>
  <si>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</si>
  <si>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</si>
  <si>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</si>
  <si>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</si>
  <si>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</si>
  <si>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</si>
  <si>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</si>
  <si>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</si>
  <si>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</si>
  <si>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</si>
  <si>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</si>
  <si>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</si>
  <si>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</si>
  <si>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</si>
  <si>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</si>
  <si>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</si>
  <si>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</si>
  <si>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</si>
  <si>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</si>
  <si>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</si>
  <si>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</si>
  <si>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</si>
  <si>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</si>
  <si>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</si>
  <si>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</si>
  <si>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</si>
  <si>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</si>
  <si>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</si>
  <si>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</si>
  <si>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</si>
  <si>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</si>
  <si>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</si>
  <si>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</si>
  <si>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</si>
  <si>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</si>
  <si>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</si>
  <si>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</si>
  <si>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</si>
  <si>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</si>
  <si>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</si>
  <si>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</si>
  <si>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</si>
  <si>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</si>
  <si>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</si>
  <si>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</si>
  <si>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</si>
  <si>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</si>
  <si>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</si>
  <si>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</si>
  <si>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</si>
  <si>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</si>
  <si>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</si>
  <si>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</si>
  <si>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</si>
  <si>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</si>
  <si>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</si>
  <si>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</si>
  <si>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</si>
  <si>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</si>
  <si>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</si>
  <si>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</si>
  <si>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</si>
  <si>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</si>
  <si>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</si>
  <si>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</si>
  <si>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</si>
  <si>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</si>
  <si>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</si>
  <si>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</si>
  <si>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</si>
  <si>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</si>
  <si>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</si>
  <si>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</si>
  <si>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</si>
  <si>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</si>
  <si>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</si>
  <si>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</si>
  <si>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</si>
  <si>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</si>
  <si>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</si>
  <si>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</si>
  <si>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</si>
  <si>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</si>
  <si>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</si>
  <si>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</si>
  <si>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</si>
  <si>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</si>
  <si>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</si>
  <si>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</si>
  <si>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</si>
  <si>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</si>
  <si>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</si>
  <si>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</si>
  <si>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</si>
  <si>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</si>
  <si>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</si>
  <si>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</si>
  <si>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</si>
  <si>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</si>
  <si>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</si>
  <si>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</si>
  <si>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</si>
  <si>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</si>
  <si>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</si>
  <si>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</si>
  <si>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</si>
  <si>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</si>
  <si>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</si>
  <si>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</si>
  <si>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</si>
  <si>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</si>
  <si>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</si>
  <si>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</si>
  <si>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</si>
  <si>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</si>
  <si>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</si>
  <si>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</si>
  <si>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</si>
  <si>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</si>
  <si>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</si>
  <si>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</si>
  <si>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</si>
  <si>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</si>
  <si>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</si>
  <si>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</si>
  <si>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</si>
  <si>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</si>
  <si>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</si>
  <si>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</si>
  <si>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</si>
  <si>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</si>
  <si>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</si>
  <si>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</si>
  <si>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</si>
  <si>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</si>
  <si>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</si>
  <si>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</si>
  <si>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</si>
  <si>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</si>
  <si>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</si>
  <si>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</si>
  <si>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</si>
  <si>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</si>
  <si>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</si>
  <si>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</si>
  <si>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</si>
  <si>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</si>
  <si>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</si>
  <si>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</si>
  <si>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</si>
  <si>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</si>
  <si>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</si>
  <si>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</si>
  <si>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</si>
  <si>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</si>
  <si>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</si>
  <si>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</si>
  <si>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</si>
  <si>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</si>
  <si>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</si>
  <si>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</si>
  <si>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</si>
  <si>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</si>
  <si>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</si>
  <si>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</si>
  <si>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</si>
  <si>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</si>
  <si>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</si>
  <si>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</si>
  <si>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</si>
  <si>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</si>
  <si>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</si>
  <si>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</si>
  <si>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</si>
  <si>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</si>
  <si>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</si>
  <si>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</si>
  <si>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</si>
  <si>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</si>
  <si>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</si>
  <si>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</si>
  <si>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</si>
  <si>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</si>
  <si>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</si>
  <si>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</si>
  <si>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</si>
  <si>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</si>
  <si>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</si>
  <si>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</si>
  <si>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</si>
  <si>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</si>
  <si>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</si>
  <si>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</si>
  <si>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</si>
  <si>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</si>
  <si>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</si>
  <si>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</si>
  <si>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</si>
  <si>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</si>
  <si>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</si>
  <si>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</si>
  <si>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</si>
  <si>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</si>
  <si>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</si>
  <si>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</si>
  <si>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</si>
  <si>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</si>
  <si>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</si>
  <si>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</si>
  <si>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</si>
  <si>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</si>
  <si>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</si>
  <si>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</si>
  <si>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</si>
  <si>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</si>
  <si>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</si>
  <si>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</si>
  <si>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</si>
  <si>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</si>
  <si>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</si>
  <si>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</si>
  <si>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</si>
  <si>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</si>
  <si>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</si>
  <si>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</si>
  <si>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</si>
  <si>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</si>
  <si>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</si>
  <si>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</si>
  <si>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</si>
  <si>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</si>
  <si>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</si>
  <si>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</si>
  <si>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</si>
  <si>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</si>
  <si>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</si>
  <si>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</si>
  <si>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</si>
  <si>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</si>
  <si>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</si>
  <si>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</si>
  <si>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</si>
  <si>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</si>
  <si>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</si>
  <si>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</si>
  <si>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</si>
  <si>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</si>
  <si>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</si>
  <si>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</si>
  <si>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</si>
  <si>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</si>
  <si>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</si>
  <si>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</si>
  <si>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</si>
  <si>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</si>
  <si>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</si>
  <si>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</si>
  <si>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</si>
  <si>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</si>
  <si>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</si>
  <si>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</si>
  <si>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</si>
  <si>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</si>
  <si>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</si>
  <si>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</si>
  <si>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</si>
  <si>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</si>
  <si>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</si>
  <si>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</si>
  <si>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</si>
  <si>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</si>
  <si>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</si>
  <si>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</si>
  <si>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</si>
  <si>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</si>
  <si>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</si>
  <si>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</si>
  <si>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</si>
  <si>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</si>
  <si>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</si>
  <si>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</si>
  <si>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</si>
  <si>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</si>
  <si>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</si>
  <si>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</si>
  <si>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</si>
  <si>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</si>
  <si>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</si>
  <si>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</si>
  <si>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</si>
  <si>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</si>
  <si>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</si>
  <si>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</si>
  <si>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</si>
  <si>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</si>
  <si>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</si>
  <si>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</si>
  <si>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</si>
  <si>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</si>
  <si>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</si>
  <si>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</si>
  <si>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</si>
  <si>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</si>
  <si>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</si>
  <si>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</si>
  <si>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</si>
  <si>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</si>
  <si>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</si>
  <si>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</si>
  <si>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</si>
  <si>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</si>
  <si>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</si>
  <si>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</si>
  <si>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</si>
  <si>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</si>
  <si>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</si>
  <si>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</si>
  <si>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</si>
  <si>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</si>
  <si>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</si>
  <si>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</si>
  <si>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</si>
  <si>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</si>
  <si>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</si>
  <si>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</si>
  <si>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</si>
  <si>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</si>
  <si>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</si>
  <si>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</si>
  <si>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</si>
  <si>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</si>
  <si>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</si>
  <si>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</si>
  <si>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</si>
  <si>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</si>
  <si>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</si>
  <si>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</si>
  <si>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</si>
  <si>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</si>
  <si>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</si>
  <si>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</si>
  <si>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</si>
  <si>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</si>
  <si>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</si>
  <si>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</si>
  <si>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</si>
  <si>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</si>
  <si>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</si>
  <si>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</si>
  <si>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</si>
  <si>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</si>
  <si>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</si>
  <si>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</si>
  <si>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</si>
  <si>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</si>
  <si>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</si>
  <si>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</si>
  <si>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</si>
  <si>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</si>
  <si>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</si>
  <si>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</si>
  <si>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</si>
  <si>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</si>
  <si>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</si>
  <si>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</si>
  <si>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</si>
  <si>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</si>
  <si>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</si>
  <si>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</si>
  <si>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</si>
  <si>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</si>
  <si>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</si>
  <si>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</si>
  <si>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</si>
  <si>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</si>
  <si>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</si>
  <si>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</si>
  <si>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</si>
  <si>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</si>
  <si>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</si>
  <si>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</si>
  <si>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</si>
  <si>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</si>
  <si>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</si>
  <si>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</si>
  <si>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</si>
  <si>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</si>
  <si>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</si>
  <si>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</si>
  <si>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</si>
  <si>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</si>
  <si>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</si>
  <si>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</si>
  <si>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</si>
  <si>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</si>
  <si>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</si>
  <si>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</si>
  <si>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</si>
  <si>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</si>
  <si>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</si>
  <si>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</si>
  <si>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</si>
  <si>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</si>
  <si>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</si>
  <si>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</si>
  <si>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</si>
  <si>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</si>
  <si>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</si>
  <si>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</si>
  <si>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</si>
  <si>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</si>
  <si>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</si>
  <si>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</si>
  <si>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</si>
  <si>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</si>
  <si>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</si>
  <si>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</si>
  <si>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</si>
  <si>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</si>
  <si>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</si>
  <si>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</si>
  <si>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</si>
  <si>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</si>
  <si>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</si>
  <si>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</si>
  <si>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</si>
  <si>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</si>
  <si>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</si>
  <si>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</si>
  <si>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</si>
  <si>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</si>
  <si>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</si>
  <si>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</si>
  <si>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</si>
  <si>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</si>
  <si>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</si>
  <si>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</si>
  <si>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</si>
  <si>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</si>
  <si>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</si>
  <si>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</si>
  <si>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</si>
  <si>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</si>
  <si>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</si>
  <si>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</si>
  <si>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</si>
  <si>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</si>
  <si>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</si>
  <si>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</si>
  <si>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</si>
  <si>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</si>
  <si>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</si>
  <si>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</si>
  <si>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</si>
  <si>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</si>
  <si>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</si>
  <si>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</si>
  <si>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</si>
  <si>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</si>
  <si>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</si>
  <si>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</si>
  <si>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</si>
  <si>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</si>
  <si>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</si>
  <si>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</si>
  <si>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</si>
  <si>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</si>
  <si>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</si>
  <si>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</si>
  <si>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</si>
  <si>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</si>
  <si>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</si>
  <si>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</si>
  <si>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</si>
  <si>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</si>
  <si>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</si>
  <si>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</si>
  <si>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</si>
  <si>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</si>
  <si>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</si>
  <si>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</si>
  <si>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</si>
  <si>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</si>
  <si>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</si>
  <si>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</si>
  <si>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</si>
  <si>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</si>
  <si>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</si>
  <si>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</si>
  <si>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</si>
  <si>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</si>
  <si>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</si>
  <si>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</si>
  <si>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</si>
  <si>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</si>
  <si>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</si>
  <si>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</si>
  <si>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</si>
  <si>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</si>
  <si>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</si>
  <si>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</si>
  <si>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</si>
  <si>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</si>
  <si>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</si>
  <si>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</si>
  <si>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</si>
  <si>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</si>
  <si>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</si>
  <si>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</si>
  <si>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</si>
  <si>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</si>
  <si>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</si>
  <si>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</si>
  <si>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</si>
  <si>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</si>
  <si>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</si>
  <si>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</si>
  <si>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</si>
  <si>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</si>
  <si>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</si>
  <si>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</si>
  <si>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</si>
  <si>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</si>
  <si>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</si>
  <si>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</si>
  <si>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</si>
  <si>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</si>
  <si>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</si>
  <si>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</si>
  <si>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</si>
  <si>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</si>
  <si>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</si>
  <si>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</si>
  <si>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</si>
  <si>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</si>
  <si>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</si>
  <si>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</si>
  <si>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</si>
  <si>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</si>
  <si>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</si>
  <si>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</si>
  <si>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</si>
  <si>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</si>
  <si>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</si>
  <si>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</si>
  <si>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</si>
  <si>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</si>
  <si>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</si>
  <si>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</si>
  <si>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</si>
  <si>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</si>
  <si>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</si>
  <si>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</si>
  <si>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</si>
  <si>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</si>
  <si>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</si>
  <si>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</si>
  <si>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</si>
  <si>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</si>
  <si>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</si>
  <si>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</si>
  <si>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</si>
  <si>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</si>
  <si>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</si>
  <si>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</si>
  <si>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</si>
  <si>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</si>
  <si>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</si>
  <si>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</si>
  <si>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</si>
  <si>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</si>
  <si>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</si>
  <si>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</si>
  <si>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</si>
  <si>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</si>
  <si>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</si>
  <si>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</si>
  <si>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</si>
  <si>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</si>
  <si>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</si>
  <si>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</si>
  <si>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</si>
  <si>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</si>
  <si>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</si>
  <si>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</si>
  <si>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</si>
  <si>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</si>
  <si>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</si>
  <si>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</si>
  <si>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</si>
  <si>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</si>
  <si>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</si>
  <si>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</si>
  <si>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</si>
  <si>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</si>
  <si>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</si>
  <si>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</si>
  <si>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</si>
  <si>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</si>
  <si>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</si>
  <si>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</si>
  <si>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</si>
  <si>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</si>
  <si>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</si>
  <si>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</si>
  <si>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</si>
  <si>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</si>
  <si>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</si>
  <si>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</si>
  <si>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</si>
  <si>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</si>
  <si>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</si>
  <si>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</si>
  <si>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</si>
  <si>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</si>
  <si>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</si>
  <si>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</si>
  <si>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</si>
  <si>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</si>
  <si>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</si>
  <si>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</si>
  <si>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</si>
  <si>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</si>
  <si>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</si>
  <si>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</si>
  <si>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</si>
  <si>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</si>
  <si>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</si>
  <si>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</si>
  <si>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</si>
  <si>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</si>
  <si>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</si>
  <si>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</si>
  <si>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</si>
  <si>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</si>
  <si>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</si>
  <si>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</si>
  <si>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</si>
  <si>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</si>
  <si>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</si>
  <si>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</si>
  <si>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</si>
  <si>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</si>
  <si>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</si>
  <si>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</si>
  <si>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</si>
  <si>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</si>
  <si>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</si>
  <si>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</si>
  <si>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</si>
  <si>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</si>
  <si>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</si>
  <si>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</si>
  <si>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</si>
  <si>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</si>
  <si>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</si>
  <si>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</si>
  <si>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</si>
  <si>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</si>
  <si>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</si>
  <si>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</si>
  <si>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</si>
  <si>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</si>
  <si>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</si>
  <si>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</si>
  <si>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</si>
  <si>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</si>
  <si>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</si>
  <si>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</si>
  <si>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</si>
  <si>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</si>
  <si>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</si>
  <si>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</si>
  <si>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</si>
  <si>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</si>
  <si>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</si>
  <si>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</si>
  <si>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</si>
  <si>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</si>
  <si>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</si>
  <si>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</si>
  <si>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</si>
  <si>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</si>
  <si>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</si>
  <si>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</si>
  <si>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</si>
  <si>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</si>
  <si>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</si>
  <si>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</si>
  <si>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</si>
  <si>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</si>
  <si>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</si>
  <si>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</si>
  <si>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</si>
  <si>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</si>
  <si>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</si>
  <si>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</si>
  <si>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</si>
  <si>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</si>
  <si>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</si>
  <si>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</si>
  <si>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</si>
  <si>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</si>
  <si>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</si>
  <si>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</si>
  <si>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</si>
  <si>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</si>
  <si>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</si>
  <si>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</si>
  <si>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</si>
  <si>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</si>
  <si>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</si>
  <si>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</si>
  <si>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</si>
  <si>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</si>
  <si>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</si>
  <si>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</si>
  <si>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</si>
  <si>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</si>
  <si>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</si>
  <si>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</si>
  <si>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</si>
  <si>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</si>
  <si>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</si>
  <si>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</si>
  <si>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</si>
  <si>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</si>
  <si>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</si>
  <si>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</si>
  <si>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</si>
  <si>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</si>
  <si>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</si>
  <si>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</si>
  <si>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</si>
  <si>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</si>
  <si>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</si>
  <si>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</si>
  <si>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</si>
  <si>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</si>
  <si>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</si>
  <si>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</si>
  <si>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</si>
  <si>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</si>
  <si>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</si>
  <si>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</si>
  <si>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</si>
  <si>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</si>
  <si>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</si>
  <si>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</si>
  <si>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</si>
  <si>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</si>
  <si>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</si>
  <si>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</si>
  <si>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</si>
  <si>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</si>
  <si>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</si>
  <si>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</si>
  <si>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</si>
  <si>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</si>
  <si>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</si>
  <si>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</si>
  <si>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</si>
  <si>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</si>
  <si>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</si>
  <si>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</si>
  <si>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</si>
  <si>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</si>
  <si>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</si>
  <si>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</si>
  <si>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</si>
  <si>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</si>
  <si>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</si>
  <si>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</si>
  <si>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</si>
  <si>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</si>
  <si>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</si>
  <si>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</si>
  <si>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</si>
  <si>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</si>
  <si>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</si>
  <si>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</si>
  <si>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</si>
  <si>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</si>
  <si>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</si>
  <si>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</si>
  <si>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</si>
  <si>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</si>
  <si>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</si>
  <si>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</si>
  <si>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</si>
  <si>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</si>
  <si>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</si>
  <si>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</si>
  <si>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</si>
  <si>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</si>
  <si>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</si>
  <si>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</si>
  <si>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</si>
  <si>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</si>
  <si>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</si>
  <si>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</si>
  <si>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</si>
  <si>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</si>
  <si>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</si>
  <si>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</si>
  <si>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</si>
  <si>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</si>
  <si>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</si>
  <si>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</si>
  <si>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</si>
  <si>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</si>
  <si>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</si>
  <si>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</si>
  <si>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</si>
  <si>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</si>
  <si>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</si>
  <si>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</si>
  <si>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</si>
  <si>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</si>
  <si>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</si>
  <si>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</si>
  <si>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</si>
  <si>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</si>
  <si>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</si>
  <si>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</si>
  <si>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</si>
  <si>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</si>
  <si>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</si>
  <si>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</si>
  <si>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</si>
  <si>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</si>
  <si>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</si>
  <si>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</si>
  <si>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</si>
  <si>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</si>
  <si>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</si>
  <si>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</si>
  <si>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</si>
  <si>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</si>
  <si>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</si>
  <si>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</si>
  <si>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</si>
  <si>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</si>
  <si>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</si>
  <si>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</si>
  <si>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</si>
  <si>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</si>
  <si>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</si>
  <si>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</si>
  <si>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</si>
  <si>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</si>
  <si>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</si>
  <si>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</si>
  <si>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</si>
  <si>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</si>
  <si>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</si>
  <si>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</si>
  <si>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</si>
  <si>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</si>
  <si>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</si>
  <si>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</si>
  <si>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</si>
  <si>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</si>
  <si>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</si>
  <si>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</si>
  <si>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</si>
  <si>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</si>
  <si>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</si>
  <si>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</si>
  <si>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</si>
  <si>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</si>
  <si>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</si>
  <si>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</si>
  <si>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</si>
  <si>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</si>
  <si>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</si>
  <si>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</si>
  <si>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</si>
  <si>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</si>
  <si>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</si>
  <si>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</si>
  <si>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</si>
  <si>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</si>
  <si>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</si>
  <si>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</si>
  <si>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</si>
  <si>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</si>
  <si>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</si>
  <si>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</si>
  <si>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</si>
  <si>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</si>
  <si>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</si>
  <si>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</si>
  <si>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</si>
  <si>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</si>
  <si>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</si>
  <si>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</si>
  <si>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</si>
  <si>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</si>
  <si>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</si>
  <si>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</si>
  <si>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</si>
  <si>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</si>
  <si>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</si>
  <si>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</si>
  <si>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</si>
  <si>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</si>
  <si>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</si>
  <si>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</si>
  <si>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</si>
  <si>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</si>
  <si>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</si>
  <si>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</si>
  <si>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</si>
  <si>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</si>
  <si>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</si>
  <si>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</si>
  <si>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</si>
  <si>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</si>
  <si>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</si>
  <si>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</si>
  <si>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</si>
  <si>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</si>
  <si>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</si>
  <si>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</si>
  <si>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</si>
  <si>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</si>
  <si>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</si>
  <si>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</si>
  <si>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</si>
  <si>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</si>
  <si>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</si>
  <si>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</si>
  <si>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</si>
  <si>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</si>
  <si>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</si>
  <si>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</si>
  <si>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</si>
  <si>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</si>
  <si>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</si>
  <si>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</si>
  <si>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</si>
  <si>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</si>
  <si>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</si>
  <si>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</si>
  <si>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</si>
  <si>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</si>
  <si>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</si>
  <si>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</si>
  <si>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</si>
  <si>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</si>
  <si>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</si>
  <si>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</si>
  <si>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</si>
  <si>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</si>
  <si>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</si>
  <si>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</si>
  <si>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</si>
  <si>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</si>
  <si>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</si>
  <si>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</si>
  <si>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</si>
  <si>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</si>
  <si>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</si>
  <si>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</si>
  <si>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</si>
  <si>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</si>
  <si>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</si>
  <si>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</si>
  <si>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</si>
  <si>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</si>
  <si>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</si>
  <si>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</si>
  <si>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</si>
  <si>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</si>
  <si>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</si>
  <si>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</si>
  <si>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</si>
  <si>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</si>
  <si>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</si>
  <si>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</si>
  <si>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</si>
  <si>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</si>
  <si>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</si>
  <si>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</si>
  <si>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</si>
  <si>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</si>
  <si>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</si>
  <si>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</si>
  <si>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</si>
  <si>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</si>
  <si>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</si>
  <si>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</si>
  <si>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</si>
  <si>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</si>
  <si>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</si>
  <si>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</si>
  <si>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</si>
  <si>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</si>
  <si>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</si>
  <si>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</si>
  <si>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</si>
  <si>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</si>
  <si>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</si>
  <si>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</si>
  <si>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</si>
  <si>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</si>
  <si>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</si>
  <si>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</si>
  <si>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</si>
  <si>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</si>
  <si>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</si>
  <si>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</si>
  <si>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</si>
  <si>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</si>
  <si>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</si>
  <si>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</si>
  <si>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</si>
  <si>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</si>
  <si>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</si>
  <si>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</si>
  <si>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</si>
  <si>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</si>
  <si>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</si>
  <si>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</si>
  <si>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</si>
  <si>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</si>
  <si>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</si>
  <si>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</si>
  <si>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</si>
  <si>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</si>
  <si>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</si>
  <si>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</si>
  <si>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</si>
  <si>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</si>
  <si>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</si>
  <si>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</si>
  <si>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</si>
  <si>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</si>
  <si>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</si>
  <si>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</si>
  <si>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</si>
  <si>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</si>
  <si>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</si>
  <si>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</si>
  <si>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</si>
  <si>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</si>
  <si>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</si>
  <si>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</si>
  <si>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</si>
  <si>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</si>
  <si>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</si>
  <si>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</si>
  <si>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</si>
  <si>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</si>
  <si>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</si>
  <si>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</si>
  <si>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</si>
  <si>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</si>
  <si>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</si>
  <si>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</si>
  <si>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</si>
  <si>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</si>
  <si>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</si>
  <si>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</si>
  <si>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</si>
  <si>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</si>
  <si>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</si>
  <si>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</si>
  <si>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</si>
  <si>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</si>
  <si>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</si>
  <si>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</si>
  <si>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</si>
  <si>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</si>
  <si>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</si>
  <si>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</si>
  <si>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</si>
  <si>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</si>
  <si>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</si>
  <si>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</si>
  <si>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</si>
  <si>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</si>
  <si>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</si>
  <si>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</si>
  <si>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</si>
  <si>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</si>
  <si>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</si>
  <si>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</si>
  <si>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</si>
  <si>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</si>
  <si>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</si>
  <si>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</si>
  <si>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</si>
  <si>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</si>
  <si>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</si>
  <si>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</si>
  <si>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</si>
  <si>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</si>
  <si>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</si>
  <si>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</si>
  <si>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</si>
  <si>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</si>
  <si>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</si>
  <si>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</si>
  <si>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</si>
  <si>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</si>
  <si>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</si>
  <si>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</si>
  <si>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</si>
  <si>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</si>
  <si>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</si>
  <si>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</si>
  <si>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</si>
  <si>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</si>
  <si>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</si>
  <si>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</si>
  <si>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</si>
  <si>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</si>
  <si>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</si>
  <si>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</si>
  <si>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</si>
  <si>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</si>
  <si>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</si>
  <si>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</si>
  <si>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</si>
  <si>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</si>
  <si>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</si>
  <si>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</si>
  <si>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</si>
  <si>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</si>
  <si>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</si>
  <si>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</si>
  <si>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</si>
  <si>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</si>
  <si>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</si>
  <si>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</si>
  <si>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</si>
  <si>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</si>
  <si>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</si>
  <si>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</si>
  <si>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</si>
  <si>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</si>
  <si>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</si>
  <si>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</si>
  <si>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</si>
  <si>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</si>
  <si>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</si>
  <si>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</si>
  <si>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</si>
  <si>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</si>
  <si>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</si>
  <si>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</si>
  <si>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</si>
  <si>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</si>
  <si>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</si>
  <si>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</si>
  <si>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</si>
  <si>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</si>
  <si>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</si>
  <si>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</si>
  <si>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</si>
  <si>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</si>
  <si>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</si>
  <si>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</si>
  <si>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</si>
  <si>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</si>
  <si>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</si>
  <si>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</si>
  <si>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</si>
  <si>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</si>
  <si>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</si>
  <si>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</si>
  <si>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</si>
  <si>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</si>
  <si>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</si>
  <si>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</si>
  <si>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</si>
  <si>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</si>
  <si>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</si>
  <si>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</si>
  <si>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</si>
  <si>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</si>
  <si>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</si>
  <si>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</si>
  <si>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</si>
  <si>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</si>
  <si>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</si>
  <si>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</si>
  <si>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</si>
  <si>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</si>
  <si>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</si>
  <si>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</si>
  <si>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</si>
  <si>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</si>
  <si>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</si>
  <si>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</si>
  <si>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</si>
  <si>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</si>
  <si>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</si>
  <si>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</si>
  <si>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</si>
  <si>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</si>
  <si>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</si>
  <si>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</si>
  <si>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</si>
  <si>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</si>
  <si>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</si>
  <si>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</si>
  <si>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</si>
  <si>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</si>
  <si>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</si>
  <si>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</si>
  <si>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</si>
  <si>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</si>
  <si>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</si>
  <si>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</si>
  <si>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</si>
  <si>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</si>
  <si>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</si>
  <si>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</si>
  <si>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</si>
  <si>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</si>
  <si>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</si>
  <si>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</si>
  <si>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</si>
  <si>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</si>
  <si>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</si>
  <si>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</si>
  <si>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</si>
  <si>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</si>
  <si>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</si>
  <si>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</si>
  <si>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</si>
  <si>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</si>
  <si>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</si>
  <si>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</si>
  <si>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</si>
  <si>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</si>
  <si>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</si>
  <si>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</si>
  <si>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</si>
  <si>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</si>
  <si>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</si>
  <si>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</si>
  <si>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</si>
  <si>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</si>
  <si>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</si>
  <si>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</si>
  <si>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</si>
  <si>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</si>
  <si>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</si>
  <si>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</si>
  <si>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</si>
  <si>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</si>
  <si>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</si>
  <si>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</si>
  <si>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</si>
  <si>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</si>
  <si>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</si>
  <si>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</si>
  <si>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</si>
  <si>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</si>
  <si>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</si>
  <si>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</si>
  <si>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</si>
  <si>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</si>
  <si>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</si>
  <si>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</si>
  <si>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</si>
  <si>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</si>
  <si>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</si>
  <si>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</si>
  <si>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</si>
  <si>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</si>
  <si>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</si>
  <si>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</si>
  <si>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</si>
  <si>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</si>
  <si>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</si>
  <si>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</si>
  <si>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</si>
  <si>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</si>
  <si>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</si>
  <si>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</si>
  <si>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</si>
  <si>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</si>
  <si>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</si>
  <si>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</si>
  <si>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</si>
  <si>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</si>
  <si>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</si>
  <si>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</si>
  <si>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</si>
  <si>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</si>
  <si>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</si>
  <si>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</si>
  <si>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</si>
  <si>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</si>
  <si>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</si>
  <si>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</si>
  <si>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</si>
  <si>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</si>
  <si>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</si>
  <si>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</si>
  <si>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</si>
  <si>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</si>
  <si>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</si>
  <si>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</si>
  <si>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</si>
  <si>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</si>
  <si>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</si>
  <si>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</si>
  <si>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</si>
  <si>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</si>
  <si>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</si>
  <si>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</si>
  <si>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</si>
  <si>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</si>
  <si>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</si>
  <si>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</si>
  <si>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</si>
  <si>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</si>
  <si>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</si>
  <si>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</si>
  <si>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</si>
  <si>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</si>
  <si>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</si>
  <si>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</si>
  <si>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</si>
  <si>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</si>
  <si>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</si>
  <si>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</si>
  <si>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</si>
  <si>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</si>
  <si>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</si>
  <si>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</si>
  <si>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</si>
  <si>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</si>
  <si>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</si>
  <si>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</si>
  <si>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</si>
  <si>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</si>
  <si>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</si>
  <si>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</si>
  <si>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</si>
  <si>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</si>
  <si>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</si>
  <si>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</si>
  <si>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</si>
  <si>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</si>
  <si>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</si>
  <si>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</si>
  <si>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</si>
  <si>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</si>
  <si>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</si>
  <si>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</si>
  <si>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</si>
  <si>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</si>
  <si>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</si>
  <si>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</si>
  <si>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</si>
  <si>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</si>
  <si>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</si>
  <si>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</si>
  <si>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</si>
  <si>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</si>
  <si>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</si>
  <si>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</si>
  <si>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</si>
  <si>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</si>
  <si>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</si>
  <si>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</si>
  <si>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</si>
  <si>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</si>
  <si>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</si>
  <si>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</si>
  <si>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</si>
  <si>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</si>
  <si>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</si>
  <si>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</si>
  <si>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</si>
  <si>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</si>
  <si>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</si>
  <si>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</si>
  <si>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</si>
  <si>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</si>
  <si>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</si>
  <si>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</si>
  <si>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</si>
  <si>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</si>
  <si>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</si>
  <si>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</si>
  <si>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</si>
  <si>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</si>
  <si>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</si>
  <si>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</si>
  <si>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</si>
  <si>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</si>
  <si>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</si>
  <si>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</si>
  <si>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</si>
  <si>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</si>
  <si>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</si>
  <si>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</si>
  <si>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</si>
  <si>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</si>
  <si>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</si>
  <si>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</si>
  <si>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</si>
  <si>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</si>
  <si>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</si>
  <si>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</si>
  <si>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</si>
  <si>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</si>
  <si>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</si>
  <si>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</si>
  <si>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</si>
  <si>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</si>
  <si>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</si>
  <si>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</si>
  <si>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</si>
  <si>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</si>
  <si>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</si>
  <si>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</si>
  <si>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</si>
  <si>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</si>
  <si>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</si>
  <si>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</si>
  <si>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</si>
  <si>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</si>
  <si>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</si>
  <si>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</si>
  <si>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</si>
  <si>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</si>
  <si>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</si>
  <si>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</si>
  <si>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</si>
  <si>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</si>
  <si>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</si>
  <si>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</si>
  <si>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</si>
  <si>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</si>
  <si>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</si>
  <si>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</si>
  <si>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</si>
  <si>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</si>
  <si>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</si>
  <si>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</si>
  <si>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</si>
  <si>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</si>
  <si>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</si>
  <si>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</si>
  <si>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</si>
  <si>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</si>
  <si>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</si>
  <si>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</si>
  <si>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</si>
  <si>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</si>
  <si>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</si>
  <si>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</si>
  <si>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</si>
  <si>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</si>
  <si>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</si>
  <si>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</si>
  <si>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</si>
  <si>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</si>
  <si>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</si>
  <si>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</si>
  <si>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</si>
  <si>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</si>
  <si>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</si>
  <si>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</si>
  <si>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</si>
  <si>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</si>
  <si>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</si>
  <si>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</si>
  <si>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</si>
  <si>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</si>
  <si>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</si>
  <si>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</si>
  <si>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</si>
  <si>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</si>
  <si>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</si>
  <si>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</si>
  <si>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</si>
  <si>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</si>
  <si>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</si>
  <si>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</si>
  <si>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</si>
  <si>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</si>
  <si>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</si>
  <si>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</si>
  <si>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</si>
  <si>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</si>
  <si>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</si>
  <si>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</si>
  <si>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</si>
  <si>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</si>
  <si>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</si>
  <si>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</si>
  <si>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</si>
  <si>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</si>
  <si>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</si>
  <si>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</si>
  <si>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</si>
  <si>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</si>
  <si>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</si>
  <si>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</si>
  <si>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</si>
  <si>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</si>
  <si>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</si>
  <si>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</si>
  <si>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</si>
  <si>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</si>
  <si>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</si>
  <si>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</si>
  <si>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</si>
  <si>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</si>
  <si>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</si>
  <si>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</si>
  <si>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</si>
  <si>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</si>
  <si>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</si>
  <si>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</si>
  <si>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</si>
  <si>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</si>
  <si>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</si>
  <si>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</si>
  <si>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</si>
  <si>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</si>
  <si>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</si>
  <si>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</si>
  <si>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</si>
  <si>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</si>
  <si>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</si>
  <si>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</si>
  <si>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</si>
  <si>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</si>
  <si>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</si>
  <si>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</si>
  <si>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</si>
  <si>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</si>
  <si>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</si>
  <si>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</si>
  <si>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</si>
  <si>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</si>
  <si>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</si>
  <si>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</si>
  <si>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</si>
  <si>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</si>
  <si>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</si>
  <si>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</si>
  <si>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</si>
  <si>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</si>
  <si>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</si>
  <si>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</si>
  <si>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</si>
  <si>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</si>
  <si>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</si>
  <si>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</si>
  <si>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</si>
  <si>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</si>
  <si>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</si>
  <si>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</si>
  <si>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</si>
  <si>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</si>
  <si>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</si>
  <si>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</si>
  <si>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</si>
  <si>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</si>
  <si>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</si>
  <si>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</si>
  <si>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</si>
  <si>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</si>
  <si>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</si>
  <si>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</si>
  <si>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</si>
  <si>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</si>
  <si>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</si>
  <si>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</si>
  <si>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</si>
  <si>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</si>
  <si>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</si>
  <si>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</si>
  <si>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</si>
  <si>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</si>
  <si>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</si>
  <si>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</si>
  <si>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</si>
  <si>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</si>
  <si>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</si>
  <si>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</si>
  <si>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</si>
  <si>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</si>
  <si>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</si>
  <si>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</si>
  <si>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</si>
  <si>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</si>
  <si>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</si>
  <si>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</si>
  <si>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</si>
  <si>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</si>
  <si>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</si>
  <si>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</si>
  <si>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</si>
  <si>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</si>
  <si>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</si>
  <si>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</si>
  <si>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</si>
  <si>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</si>
  <si>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</si>
  <si>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</si>
  <si>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</si>
  <si>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</si>
  <si>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</si>
  <si>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</si>
  <si>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</si>
  <si>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</si>
  <si>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</si>
  <si>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</si>
  <si>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</si>
  <si>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</si>
  <si>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</si>
  <si>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</si>
  <si>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</si>
  <si>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</si>
  <si>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</si>
  <si>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</si>
  <si>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</si>
  <si>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</si>
  <si>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</si>
  <si>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</si>
  <si>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</si>
  <si>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</si>
  <si>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</si>
  <si>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</si>
  <si>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</si>
  <si>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</si>
  <si>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</si>
  <si>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</si>
  <si>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</si>
  <si>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</si>
  <si>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</si>
  <si>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</si>
  <si>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</si>
  <si>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</si>
  <si>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</si>
  <si>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</si>
  <si>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</si>
  <si>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</si>
  <si>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</si>
  <si>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</si>
  <si>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</si>
  <si>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</si>
  <si>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</si>
  <si>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</si>
  <si>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</si>
  <si>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</si>
  <si>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</si>
  <si>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</si>
  <si>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</si>
  <si>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</si>
  <si>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</si>
  <si>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</si>
  <si>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</si>
  <si>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</si>
  <si>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</si>
  <si>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</si>
  <si>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</si>
  <si>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</si>
  <si>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</si>
  <si>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</si>
  <si>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</si>
  <si>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</si>
  <si>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</si>
  <si>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</si>
  <si>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</si>
  <si>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</si>
  <si>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</si>
  <si>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</si>
  <si>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</si>
  <si>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</si>
  <si>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</si>
  <si>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</si>
  <si>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</si>
  <si>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</si>
  <si>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</si>
  <si>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</si>
  <si>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</si>
  <si>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</si>
  <si>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</si>
  <si>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</si>
  <si>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</si>
  <si>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</si>
  <si>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</si>
  <si>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</si>
  <si>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</si>
  <si>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</si>
  <si>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</si>
  <si>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</si>
  <si>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</si>
  <si>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</si>
  <si>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</si>
  <si>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</si>
  <si>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</si>
  <si>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</si>
  <si>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</si>
  <si>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</si>
  <si>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</si>
  <si>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</si>
  <si>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</si>
  <si>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</si>
  <si>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</si>
  <si>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</si>
  <si>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</si>
  <si>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</si>
  <si>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</si>
  <si>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</si>
  <si>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</si>
  <si>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</si>
  <si>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</si>
  <si>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</si>
  <si>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</si>
  <si>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</si>
  <si>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</si>
  <si>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</si>
  <si>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</si>
  <si>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</si>
  <si>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</si>
  <si>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</si>
  <si>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</si>
  <si>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</si>
  <si>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</si>
  <si>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</si>
  <si>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</si>
  <si>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</si>
  <si>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</si>
  <si>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</si>
  <si>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</si>
  <si>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</si>
  <si>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</si>
  <si>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</si>
  <si>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</si>
  <si>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</si>
  <si>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</si>
  <si>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</si>
  <si>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</si>
  <si>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</si>
  <si>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</si>
  <si>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</si>
  <si>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</si>
  <si>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</si>
  <si>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</si>
  <si>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</si>
  <si>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</si>
  <si>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</si>
  <si>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</si>
  <si>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</si>
  <si>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</si>
  <si>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 xml:space="preserve">SBC </t>
  </si>
  <si>
    <t>mwh</t>
  </si>
  <si>
    <t>megawatt-hora</t>
  </si>
  <si>
    <t>unmes</t>
  </si>
  <si>
    <t>pf</t>
  </si>
  <si>
    <t>ponto de função</t>
  </si>
  <si>
    <t>kwp</t>
  </si>
  <si>
    <t>quilowatt-pico</t>
  </si>
  <si>
    <t>1.1</t>
  </si>
  <si>
    <t>1.2</t>
  </si>
  <si>
    <t>1.3</t>
  </si>
  <si>
    <t>90898487000164</t>
  </si>
  <si>
    <t>Contenção por cortina em concreto armado na Avenida Independência</t>
  </si>
  <si>
    <t>Prefeitura Municipal de Cotiporã</t>
  </si>
  <si>
    <t>Administração Central</t>
  </si>
  <si>
    <t>Placa de obra (para construção civil) em chapa galvanizada nº 22, adesivada, 1,20 x 1,20 m</t>
  </si>
  <si>
    <t>Mobilização de equipamento</t>
  </si>
  <si>
    <t>Container</t>
  </si>
  <si>
    <t xml:space="preserve">Encarregado </t>
  </si>
  <si>
    <t>Engenheiro</t>
  </si>
  <si>
    <t>Sapata</t>
  </si>
  <si>
    <t>Escavação Manual em solo, para conformação de leito de sapata</t>
  </si>
  <si>
    <t>Mão de obra para lastro de brita de 5 cm em sapata, brita fornecida pelo Município</t>
  </si>
  <si>
    <t>Locação da ferragem</t>
  </si>
  <si>
    <t>Forma em madeira para as sapatas, fornecimento e instalação</t>
  </si>
  <si>
    <t>Construção de sapata, concretagem incluindo vibração para adensamento de concreto</t>
  </si>
  <si>
    <t>Ferragem</t>
  </si>
  <si>
    <t>Corte e dobra de vergalhão de aço CA 50 Ø 10,00 mm</t>
  </si>
  <si>
    <t>Corte e dobra de vergalhão de aço CA 50 Ø 6,30 mm</t>
  </si>
  <si>
    <t>Corte e dobra de vergalhão de aço CA 60 Ø 5,00 mm</t>
  </si>
  <si>
    <t>Impermeabilização e drenagem</t>
  </si>
  <si>
    <t>Execução de dreno com manta geotextil e dreno corrugado 6 ", fornecido e instalado. Gramatura do geotextil 200gr/m²</t>
  </si>
  <si>
    <t>Impermeabilização em sapata e muro na face aterrada, com emulsão asfáltica, duas demãos</t>
  </si>
  <si>
    <t>Junta de dilatação em muro com perfil elastomérico pré formado com acabamento em selante PU</t>
  </si>
  <si>
    <t>Muro de contenção</t>
  </si>
  <si>
    <t>Bloco forma em concreto, dimensões 30 x 50 x 17 cm fornecido em obra</t>
  </si>
  <si>
    <t xml:space="preserve">Concreto 25 MPA, slump 2-12+2 cm </t>
  </si>
  <si>
    <t>Construção de muro de arimo a flexão, incluindo rejunte vertical dos blocos, peenchimento em concreto, fixação de armadura, mão de obra</t>
  </si>
  <si>
    <t>Preencchimento manual com pedra macadame fornecida pelo Município</t>
  </si>
  <si>
    <t>Chapim em granito assentado em argamassa traço 1:6 (cimento , areia)</t>
  </si>
  <si>
    <t>Preencchimento manual com pedra britada fornecida pelo Município, lastro de 10 cm, brita 1</t>
  </si>
  <si>
    <t>Desmobilização</t>
  </si>
  <si>
    <t>Desmobilização, caminhão toco 16000 kg</t>
  </si>
  <si>
    <t>A01</t>
  </si>
  <si>
    <t>A02</t>
  </si>
  <si>
    <t>C01</t>
  </si>
  <si>
    <t>A03</t>
  </si>
  <si>
    <t>A04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</si>
  <si>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</si>
  <si>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</si>
  <si>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</si>
  <si>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</si>
  <si>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</si>
  <si>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</si>
  <si>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</si>
  <si>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</si>
  <si>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</si>
  <si>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</si>
  <si>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</si>
  <si>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</si>
  <si>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</si>
  <si>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</si>
  <si>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</si>
  <si>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</si>
  <si>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5.4</t>
  </si>
  <si>
    <t>5.5</t>
  </si>
  <si>
    <t>5.6</t>
  </si>
  <si>
    <t>6.1</t>
  </si>
  <si>
    <t>m²</t>
  </si>
  <si>
    <t>m³</t>
  </si>
  <si>
    <t>unid.</t>
  </si>
  <si>
    <t>5.7</t>
  </si>
  <si>
    <t>5.8</t>
  </si>
  <si>
    <t>Lançamento com uso de bombas, adensamento e acabamento de concreto em estruturas</t>
  </si>
  <si>
    <t>Serviço de bombeamento do concreto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</si>
</sst>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 applyFont="0" applyFill="0" applyBorder="0" applyAlignment="0" applyProtection="0"/>
  </cellStyleXfs>
  <cellXfs count="26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4" fillId="0" borderId="1" xfId="0" applyNumberFormat="1" applyFont="1" applyBorder="1" applyProtection="1">
      <protection locked="0"/>
    </xf>
    <xf numFmtId="14" fontId="0" fillId="0" borderId="4" xfId="0" applyNumberFormat="1" applyBorder="1" applyProtection="1">
      <protection locked="0"/>
    </xf>
    <xf numFmtId="168" fontId="0" fillId="0" borderId="1" xfId="0" applyNumberFormat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168" fontId="3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/>
    <xf numFmtId="4" fontId="3" fillId="3" borderId="1" xfId="0" applyNumberFormat="1" applyFont="1" applyFill="1" applyBorder="1" applyProtection="1"/>
    <xf numFmtId="0" fontId="11" fillId="3" borderId="1" xfId="0" applyFont="1" applyFill="1" applyBorder="1" applyAlignment="1" applyProtection="1">
      <alignment wrapText="1"/>
    </xf>
    <xf numFmtId="10" fontId="0" fillId="40" borderId="1" xfId="48" applyNumberFormat="1" applyFont="1" applyFill="1" applyBorder="1" applyProtection="1">
      <protection locked="0"/>
    </xf>
    <xf numFmtId="168" fontId="3" fillId="40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0" fontId="4" fillId="0" borderId="9" xfId="0" applyFont="1" applyBorder="1" applyAlignment="1" applyProtection="1">
      <alignment horizontal="left"/>
      <protection locked="0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2" xfId="49" xr:uid="{00000000-0005-0000-0000-000027000000}"/>
    <cellStyle name="Separador de milhares 3" xfId="6" xr:uid="{00000000-0005-0000-0000-000028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H2" sqref="H2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1" t="s">
        <v>3752</v>
      </c>
      <c r="B1" s="202"/>
      <c r="C1" s="202"/>
      <c r="D1" s="202"/>
      <c r="E1" s="202"/>
      <c r="F1" s="202"/>
      <c r="G1" s="203"/>
    </row>
    <row r="2" spans="1:8" s="92" customFormat="1" ht="15.75" thickBot="1" x14ac:dyDescent="0.3">
      <c r="A2" s="46" t="s">
        <v>161</v>
      </c>
      <c r="B2" s="207" t="s">
        <v>4</v>
      </c>
      <c r="C2" s="207"/>
      <c r="D2" s="76" t="s">
        <v>162</v>
      </c>
      <c r="E2" s="112">
        <v>6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208" t="s">
        <v>3998</v>
      </c>
      <c r="C3" s="208"/>
      <c r="D3" s="208"/>
      <c r="E3" s="208"/>
      <c r="F3" s="208"/>
      <c r="G3" s="209"/>
    </row>
    <row r="4" spans="1:8" s="92" customFormat="1" ht="15.75" thickBot="1" x14ac:dyDescent="0.3">
      <c r="A4" s="46" t="s">
        <v>175</v>
      </c>
      <c r="B4" s="210" t="s">
        <v>3999</v>
      </c>
      <c r="C4" s="210"/>
      <c r="D4" s="210"/>
      <c r="E4" s="211"/>
      <c r="F4" s="47" t="s">
        <v>179</v>
      </c>
      <c r="G4" s="123" t="s">
        <v>3997</v>
      </c>
    </row>
    <row r="5" spans="1:8" s="92" customFormat="1" ht="15.75" thickBot="1" x14ac:dyDescent="0.3">
      <c r="A5" s="46" t="s">
        <v>3785</v>
      </c>
      <c r="B5" s="125" t="s">
        <v>170</v>
      </c>
      <c r="C5" s="175" t="s">
        <v>3956</v>
      </c>
      <c r="D5" s="175"/>
      <c r="E5" s="175"/>
      <c r="F5" s="212"/>
      <c r="G5" s="213"/>
    </row>
    <row r="6" spans="1:8" s="94" customFormat="1" ht="15.75" thickBot="1" x14ac:dyDescent="0.3">
      <c r="A6" s="46" t="s">
        <v>155</v>
      </c>
      <c r="B6" s="78">
        <f>'Orçamento-base'!C6</f>
        <v>70909.619999999981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COUNT('Orçamento-base'!B12:B39953)</f>
        <v>25</v>
      </c>
      <c r="C8" s="81"/>
      <c r="D8" s="81"/>
      <c r="E8" s="82"/>
      <c r="F8" s="81"/>
      <c r="G8" s="98"/>
      <c r="H8" s="95"/>
    </row>
    <row r="9" spans="1:8" s="96" customFormat="1" x14ac:dyDescent="0.25">
      <c r="A9" s="157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204" t="s">
        <v>3750</v>
      </c>
      <c r="B11" s="205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204"/>
      <c r="B12" s="206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SUMIF('Orçamento-base'!$A$12:$A$39955,Identificação!$A13,'Orçamento-base'!$K$12:$K$39955)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4">
        <f>SUMIF('Orçamento-base'!$A$12:$A$39955,Identificação!$A14,'Orçamento-base'!$K$12:$K$39955)</f>
        <v>0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/>
      <c r="B15" s="37"/>
      <c r="C15" s="154">
        <f>SUMIF('Orçamento-base'!$A$12:$A$39955,Identificação!$A15,'Orçamento-base'!$K$12:$K$39955)</f>
        <v>0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/>
      <c r="B16" s="37"/>
      <c r="C16" s="154">
        <f>SUMIF('Orçamento-base'!$A$12:$A$39955,Identificação!$A16,'Orçamento-base'!$K$12:$K$39955)</f>
        <v>0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/>
      <c r="B17" s="37"/>
      <c r="C17" s="154">
        <f>SUMIF('Orçamento-base'!$A$12:$A$39955,Identificação!$A17,'Orçamento-base'!$K$12:$K$39955)</f>
        <v>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/>
      <c r="B18" s="37"/>
      <c r="C18" s="154">
        <f>SUMIF('Orçamento-base'!$A$12:$A$39955,Identificação!$A18,'Orçamento-base'!$K$12:$K$39955)</f>
        <v>0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/>
      <c r="B19" s="37"/>
      <c r="C19" s="154">
        <f>SUMIF('Orçamento-base'!$A$12:$A$39955,Identificação!$A19,'Orçamento-base'!$K$12:$K$39955)</f>
        <v>0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/>
      <c r="B20" s="37"/>
      <c r="C20" s="154">
        <f>SUMIF('Orçamento-base'!$A$12:$A$39955,Identificação!$A20,'Orçamento-base'!$K$12:$K$39955)</f>
        <v>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/>
      <c r="B21" s="37"/>
      <c r="C21" s="154">
        <f>SUMIF('Orçamento-base'!$A$12:$A$39955,Identificação!$A21,'Orçamento-base'!$K$12:$K$39955)</f>
        <v>0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/>
      <c r="B22" s="37"/>
      <c r="C22" s="154">
        <f>SUMIF('Orçamento-base'!$A$12:$A$39955,Identificação!$A22,'Orçamento-base'!$K$12:$K$39955)</f>
        <v>0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/>
      <c r="B23" s="37"/>
      <c r="C23" s="154">
        <f>SUMIF('Orçamento-base'!$A$12:$A$39955,Identificação!$A23,'Orçamento-base'!$K$12:$K$39955)</f>
        <v>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/>
      <c r="B24" s="37"/>
      <c r="C24" s="154">
        <f>SUMIF('Orçamento-base'!$A$12:$A$39955,Identificação!$A24,'Orçamento-base'!$K$12:$K$39955)</f>
        <v>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/>
      <c r="B25" s="37"/>
      <c r="C25" s="154">
        <f>SUMIF('Orçamento-base'!$A$12:$A$39955,Identificação!$A25,'Orçamento-base'!$K$12:$K$39955)</f>
        <v>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/>
      <c r="B26" s="37"/>
      <c r="C26" s="154">
        <f>SUMIF('Orçamento-base'!$A$12:$A$39955,Identificação!$A26,'Orçamento-base'!$K$12:$K$39955)</f>
        <v>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/>
      <c r="B27" s="37"/>
      <c r="C27" s="154">
        <f>SUMIF('Orçamento-base'!$A$12:$A$39955,Identificação!$A27,'Orçamento-base'!$K$12:$K$39955)</f>
        <v>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/>
      <c r="B28" s="37"/>
      <c r="C28" s="154">
        <f>SUMIF('Orçamento-base'!$A$12:$A$39955,Identificação!$A28,'Orçamento-base'!$K$12:$K$39955)</f>
        <v>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/>
      <c r="B29" s="37"/>
      <c r="C29" s="154">
        <f>SUMIF('Orçamento-base'!$A$12:$A$39955,Identificação!$A29,'Orçamento-base'!$K$12:$K$39955)</f>
        <v>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/>
      <c r="B30" s="37"/>
      <c r="C30" s="154">
        <f>SUMIF('Orçamento-base'!$A$12:$A$39955,Identificação!$A30,'Orçamento-base'!$K$12:$K$39955)</f>
        <v>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SUMIF('Orçamento-base'!$A$12:$A$39955,Identificação!$A31,'Orçamento-base'!$K$12:$K$39955)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SUMIF('Orçamento-base'!$A$12:$A$39955,Identificação!$A32,'Orçamento-base'!$K$12:$K$39955)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SUMIF('Orçamento-base'!$A$12:$A$39955,Identificação!$A33,'Orçamento-base'!$K$12:$K$39955)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SUMIF('Orçamento-base'!$A$12:$A$39955,Identificação!$A34,'Orçamento-base'!$K$12:$K$39955)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SUMIF('Orçamento-base'!$A$12:$A$39955,Identificação!$A35,'Orçamento-base'!$K$12:$K$39955)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SUMIF('Orçamento-base'!$A$12:$A$39955,Identificação!$A36,'Orçamento-base'!$K$12:$K$39955)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SUMIF('Orçamento-base'!$A$12:$A$39955,Identificação!$A37,'Orçamento-base'!$K$12:$K$39955)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SUMIF('Orçamento-base'!$A$12:$A$39955,Identificação!$A38,'Orçamento-base'!$K$12:$K$39955)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SUMIF('Orçamento-base'!$A$12:$A$39955,Identificação!$A39,'Orçamento-base'!$K$12:$K$39955)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SUMIF('Orçamento-base'!$A$12:$A$39955,Identificação!$A40,'Orçamento-base'!$K$12:$K$39955)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SUMIF('Orçamento-base'!$A$12:$A$39955,Identificação!$A41,'Orçamento-base'!$K$12:$K$39955)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SUMIF('Orçamento-base'!$A$12:$A$39955,Identificação!$A42,'Orçamento-base'!$K$12:$K$39955)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SUMIF('Orçamento-base'!$A$12:$A$39955,Identificação!$A43,'Orçamento-base'!$K$12:$K$39955)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SUMIF('Orçamento-base'!$A$12:$A$39955,Identificação!$A44,'Orçamento-base'!$K$12:$K$39955)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SUMIF('Orçamento-base'!$A$12:$A$39955,Identificação!$A45,'Orçamento-base'!$K$12:$K$39955)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SUMIF('Orçamento-base'!$A$12:$A$39955,Identificação!$A46,'Orçamento-base'!$K$12:$K$39955)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SUMIF('Orçamento-base'!$A$12:$A$39955,Identificação!$A47,'Orçamento-base'!$K$12:$K$39955)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SUMIF('Orçamento-base'!$A$12:$A$39955,Identificação!$A48,'Orçamento-base'!$K$12:$K$39955)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SUMIF('Orçamento-base'!$A$12:$A$39955,Identificação!$A49,'Orçamento-base'!$K$12:$K$39955)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SUMIF('Orçamento-base'!$A$12:$A$39955,Identificação!$A50,'Orçamento-base'!$K$12:$K$39955)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SUMIF('Orçamento-base'!$A$12:$A$39955,Identificação!$A51,'Orçamento-base'!$K$12:$K$39955)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SUMIF('Orçamento-base'!$A$12:$A$39955,Identificação!$A52,'Orçamento-base'!$K$12:$K$39955)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SUMIF('Orçamento-base'!$A$12:$A$39955,Identificação!$A53,'Orçamento-base'!$K$12:$K$39955)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SUMIF('Orçamento-base'!$A$12:$A$39955,Identificação!$A54,'Orçamento-base'!$K$12:$K$39955)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SUMIF('Orçamento-base'!$A$12:$A$39955,Identificação!$A55,'Orçamento-base'!$K$12:$K$39955)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SUMIF('Orçamento-base'!$A$12:$A$39955,Identificação!$A56,'Orçamento-base'!$K$12:$K$39955)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SUMIF('Orçamento-base'!$A$12:$A$39955,Identificação!$A57,'Orçamento-base'!$K$12:$K$39955)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SUMIF('Orçamento-base'!$A$12:$A$39955,Identificação!$A58,'Orçamento-base'!$K$12:$K$39955)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SUMIF('Orçamento-base'!$A$12:$A$39955,Identificação!$A59,'Orçamento-base'!$K$12:$K$39955)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SUMIF('Orçamento-base'!$A$12:$A$39955,Identificação!$A60,'Orçamento-base'!$K$12:$K$39955)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SUMIF('Orçamento-base'!$A$12:$A$39955,Identificação!$A61,'Orçamento-base'!$K$12:$K$39955)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SUMIF('Orçamento-base'!$A$12:$A$39955,Identificação!$A62,'Orçamento-base'!$K$12:$K$39955)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5"/>
  <sheetViews>
    <sheetView zoomScaleNormal="100" workbookViewId="0">
      <selection activeCell="J6" sqref="J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22.5703125" style="65" bestFit="1" customWidth="1"/>
    <col min="5" max="5" width="10.85546875" style="179" customWidth="1"/>
    <col min="6" max="6" width="11" style="108" customWidth="1"/>
    <col min="7" max="7" width="51.85546875" style="68" customWidth="1"/>
    <col min="8" max="8" width="11.140625" style="161" bestFit="1" customWidth="1"/>
    <col min="9" max="9" width="9.7109375" style="75" customWidth="1"/>
    <col min="10" max="10" width="11.42578125" style="173" customWidth="1"/>
    <col min="11" max="11" width="16.42578125" style="68" bestFit="1" customWidth="1"/>
    <col min="12" max="12" width="8" style="147" customWidth="1"/>
    <col min="13" max="13" width="12.7109375" style="148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14" t="s">
        <v>3676</v>
      </c>
      <c r="B1" s="215"/>
      <c r="C1" s="215"/>
      <c r="D1" s="215"/>
      <c r="E1" s="215"/>
      <c r="F1" s="215"/>
      <c r="G1" s="215"/>
      <c r="H1" s="215"/>
      <c r="I1" s="215"/>
      <c r="J1" s="215"/>
      <c r="K1" s="216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17" t="str">
        <f>IF(Identificação!B2=0,"",Identificação!B2)</f>
        <v>Convite</v>
      </c>
      <c r="D2" s="217"/>
      <c r="E2" s="217"/>
      <c r="F2" s="217"/>
      <c r="G2" s="217"/>
      <c r="H2" s="43" t="s">
        <v>151</v>
      </c>
      <c r="I2" s="44">
        <f>IF(Identificação!E2=0,"",Identificação!E2)</f>
        <v>6</v>
      </c>
      <c r="J2" s="43" t="s">
        <v>152</v>
      </c>
      <c r="K2" s="44">
        <f>IF(Identificação!G2=0,"",Identificação!G2)</f>
        <v>2021</v>
      </c>
      <c r="L2" s="142"/>
      <c r="M2" s="142"/>
    </row>
    <row r="3" spans="1:18" s="45" customFormat="1" ht="32.25" customHeight="1" thickBot="1" x14ac:dyDescent="0.3">
      <c r="A3" s="223" t="s">
        <v>153</v>
      </c>
      <c r="B3" s="224"/>
      <c r="C3" s="225" t="str">
        <f>IF(Identificação!B3=0,"",Identificação!B3)</f>
        <v>Contenção por cortina em concreto armado na Avenida Independência</v>
      </c>
      <c r="D3" s="225"/>
      <c r="E3" s="225"/>
      <c r="F3" s="225"/>
      <c r="G3" s="225"/>
      <c r="H3" s="225"/>
      <c r="I3" s="225"/>
      <c r="J3" s="225"/>
      <c r="K3" s="226"/>
      <c r="L3" s="142"/>
      <c r="M3" s="142"/>
    </row>
    <row r="4" spans="1:18" s="45" customFormat="1" ht="15.75" thickBot="1" x14ac:dyDescent="0.3">
      <c r="A4" s="46" t="s">
        <v>176</v>
      </c>
      <c r="B4" s="47"/>
      <c r="C4" s="219" t="str">
        <f>IF(Identificação!B4=0,"",Identificação!B4)</f>
        <v>Prefeitura Municipal de Cotiporã</v>
      </c>
      <c r="D4" s="219"/>
      <c r="E4" s="219"/>
      <c r="F4" s="219"/>
      <c r="G4" s="219"/>
      <c r="H4" s="219"/>
      <c r="I4" s="219"/>
      <c r="J4" s="76" t="s">
        <v>173</v>
      </c>
      <c r="K4" s="159" t="str">
        <f>IF(Identificação!G4=0,"",Identificação!G4)</f>
        <v>90898487000164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19" t="str">
        <f>IF(Identificação!B5=0,"",Identificação!B5)</f>
        <v>Obras e Serviços de Engenharia</v>
      </c>
      <c r="D5" s="219"/>
      <c r="E5" s="219"/>
      <c r="F5" s="219"/>
      <c r="G5" s="220"/>
      <c r="I5" s="100"/>
      <c r="J5" s="48"/>
      <c r="K5" s="49"/>
      <c r="L5" s="143"/>
      <c r="M5" s="142"/>
    </row>
    <row r="6" spans="1:18" s="45" customFormat="1" ht="15.75" thickBot="1" x14ac:dyDescent="0.3">
      <c r="A6" s="46" t="s">
        <v>3762</v>
      </c>
      <c r="B6" s="50"/>
      <c r="C6" s="221">
        <f>SUMIFS(K12:K39955,B12:B39955,"&gt;0",K12:K39955,"&lt;&gt;0")</f>
        <v>70909.619999999981</v>
      </c>
      <c r="D6" s="221"/>
      <c r="E6" s="221"/>
      <c r="F6" s="221"/>
      <c r="G6" s="222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3932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4"/>
      <c r="M9" s="144"/>
      <c r="R9" s="45"/>
    </row>
    <row r="10" spans="1:18" s="40" customFormat="1" ht="15" customHeight="1" x14ac:dyDescent="0.25">
      <c r="A10" s="234" t="s">
        <v>3761</v>
      </c>
      <c r="B10" s="234" t="s">
        <v>3759</v>
      </c>
      <c r="C10" s="234" t="s">
        <v>3760</v>
      </c>
      <c r="D10" s="236" t="s">
        <v>3675</v>
      </c>
      <c r="E10" s="238" t="s">
        <v>168</v>
      </c>
      <c r="F10" s="240" t="s">
        <v>3674</v>
      </c>
      <c r="G10" s="236" t="s">
        <v>156</v>
      </c>
      <c r="H10" s="231" t="s">
        <v>165</v>
      </c>
      <c r="I10" s="232"/>
      <c r="J10" s="232"/>
      <c r="K10" s="232"/>
      <c r="L10" s="232"/>
      <c r="M10" s="233"/>
      <c r="N10" s="227" t="s">
        <v>177</v>
      </c>
      <c r="O10" s="228"/>
      <c r="P10" s="229" t="s">
        <v>178</v>
      </c>
      <c r="Q10" s="230"/>
      <c r="R10" s="218" t="s">
        <v>3678</v>
      </c>
    </row>
    <row r="11" spans="1:18" s="40" customFormat="1" ht="45" x14ac:dyDescent="0.25">
      <c r="A11" s="235"/>
      <c r="B11" s="235"/>
      <c r="C11" s="235"/>
      <c r="D11" s="237"/>
      <c r="E11" s="239"/>
      <c r="F11" s="241"/>
      <c r="G11" s="237"/>
      <c r="H11" s="109" t="s">
        <v>157</v>
      </c>
      <c r="I11" s="110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3786</v>
      </c>
      <c r="O11" s="90" t="s">
        <v>185</v>
      </c>
      <c r="P11" s="64" t="s">
        <v>3786</v>
      </c>
      <c r="Q11" s="113" t="s">
        <v>185</v>
      </c>
      <c r="R11" s="218"/>
    </row>
    <row r="12" spans="1:18" s="195" customFormat="1" x14ac:dyDescent="0.25">
      <c r="A12" s="188"/>
      <c r="B12" s="196" t="str">
        <f>IF(AND(G12&lt;&gt;"",H12&gt;0,I12&lt;&gt;"",J12&lt;&gt;0,K12&lt;&gt;0),COUNT($B$11:B11)+1,"")</f>
        <v/>
      </c>
      <c r="C12" s="190">
        <v>1</v>
      </c>
      <c r="D12" s="191"/>
      <c r="E12" s="188"/>
      <c r="F12" s="192"/>
      <c r="G12" s="180" t="s">
        <v>4000</v>
      </c>
      <c r="H12" s="186"/>
      <c r="I12" s="188"/>
      <c r="J12" s="200"/>
      <c r="K12" s="197" t="str">
        <f>IFERROR(IF(H12*J12&lt;&gt;0,ROUND(ROUND(H12,4)*ROUND(J12,4),2),""),"")</f>
        <v/>
      </c>
      <c r="L12" s="193"/>
      <c r="M12" s="193"/>
      <c r="N12" s="190"/>
      <c r="O12" s="198" t="str">
        <f ca="1">IF(N12="","", INDIRECT("base!"&amp;ADDRESS(MATCH(N12,base!$C$2:'base'!$C$133,0)+1,4,4)))</f>
        <v/>
      </c>
      <c r="P12" s="180"/>
      <c r="Q12" s="198" t="str">
        <f ca="1">IF(P12="","", INDIRECT("base!"&amp;ADDRESS(MATCH(CONCATENATE(N12,"|",P12),base!$G$2:'base'!$G$1817,0)+1,6,4)))</f>
        <v/>
      </c>
      <c r="R12" s="180"/>
    </row>
    <row r="13" spans="1:18" ht="30" x14ac:dyDescent="0.25">
      <c r="A13" s="73"/>
      <c r="B13" s="88">
        <f>IF(AND(G13&lt;&gt;"",H13&gt;0,I13&lt;&gt;"",J13&lt;&gt;0,K13&lt;&gt;0),COUNT($B$11:B12)+1,"")</f>
        <v>1</v>
      </c>
      <c r="C13" s="72" t="s">
        <v>3994</v>
      </c>
      <c r="D13" s="139" t="s">
        <v>3776</v>
      </c>
      <c r="E13" s="164">
        <v>4813</v>
      </c>
      <c r="F13" s="107">
        <v>44256</v>
      </c>
      <c r="G13" s="187" t="s">
        <v>4001</v>
      </c>
      <c r="H13" s="181">
        <v>1.44</v>
      </c>
      <c r="I13" s="164" t="s">
        <v>4054</v>
      </c>
      <c r="J13" s="181">
        <v>272.18</v>
      </c>
      <c r="K13" s="165">
        <f>IFERROR(IF(H13*J13&lt;&gt;0,ROUND(ROUND(H13,4)*ROUND(J13,4),2),""),"")</f>
        <v>391.94</v>
      </c>
      <c r="L13" s="146">
        <v>0.2097</v>
      </c>
      <c r="M13" s="146">
        <v>1.101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4"/>
      <c r="B14" s="176">
        <f>IF(AND(G14&lt;&gt;"",H14&gt;0,I14&lt;&gt;"",J14&lt;&gt;0,K14&lt;&gt;0),COUNT($B$11:B13)+1,"")</f>
        <v>2</v>
      </c>
      <c r="C14" s="72" t="s">
        <v>3995</v>
      </c>
      <c r="D14" s="139" t="s">
        <v>3776</v>
      </c>
      <c r="E14" s="164">
        <v>53829</v>
      </c>
      <c r="F14" s="107">
        <v>44256</v>
      </c>
      <c r="G14" s="187" t="s">
        <v>4002</v>
      </c>
      <c r="H14" s="181">
        <v>8</v>
      </c>
      <c r="I14" s="164" t="s">
        <v>3725</v>
      </c>
      <c r="J14" s="181">
        <v>96.8</v>
      </c>
      <c r="K14" s="154">
        <f t="shared" ref="K14:K42" si="0">IFERROR(IF(H14*J14&lt;&gt;0,ROUND(ROUND(H14,4)*ROUND(J14,4),2),""),"")</f>
        <v>774.4</v>
      </c>
      <c r="L14" s="146">
        <v>0.2097</v>
      </c>
      <c r="M14" s="146">
        <v>1.101</v>
      </c>
      <c r="N14" s="72"/>
      <c r="O14" s="177" t="str">
        <f ca="1">IF(N14="","", INDIRECT("base!"&amp;ADDRESS(MATCH(N14,base!$C$2:'base'!$C$133,0)+1,4,4)))</f>
        <v/>
      </c>
      <c r="P14" s="66"/>
      <c r="Q14" s="17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4"/>
      <c r="B15" s="176">
        <f>IF(AND(G15&lt;&gt;"",H15&gt;0,I15&lt;&gt;"",J15&lt;&gt;0,K15&lt;&gt;0),COUNT($B$11:B14)+1,"")</f>
        <v>3</v>
      </c>
      <c r="C15" s="72" t="s">
        <v>3996</v>
      </c>
      <c r="D15" s="139" t="s">
        <v>3776</v>
      </c>
      <c r="E15" s="164">
        <v>10775</v>
      </c>
      <c r="F15" s="107">
        <v>44256</v>
      </c>
      <c r="G15" s="187" t="s">
        <v>4003</v>
      </c>
      <c r="H15" s="161">
        <v>1</v>
      </c>
      <c r="I15" s="182" t="s">
        <v>3732</v>
      </c>
      <c r="J15" s="183">
        <v>659.29</v>
      </c>
      <c r="K15" s="154">
        <f t="shared" si="0"/>
        <v>659.29</v>
      </c>
      <c r="L15" s="146">
        <v>0.2097</v>
      </c>
      <c r="M15" s="146">
        <v>1.101</v>
      </c>
      <c r="N15" s="72"/>
      <c r="O15" s="177" t="str">
        <f ca="1">IF(N15="","", INDIRECT("base!"&amp;ADDRESS(MATCH(N15,base!$C$2:'base'!$C$133,0)+1,4,4)))</f>
        <v/>
      </c>
      <c r="P15" s="66"/>
      <c r="Q15" s="177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4"/>
      <c r="B16" s="176">
        <f>IF(AND(G16&lt;&gt;"",H16&gt;0,I16&lt;&gt;"",J16&lt;&gt;0,K16&lt;&gt;0),COUNT($B$11:B15)+1,"")</f>
        <v>4</v>
      </c>
      <c r="C16" s="72" t="s">
        <v>4034</v>
      </c>
      <c r="D16" s="139" t="s">
        <v>3776</v>
      </c>
      <c r="E16" s="164">
        <v>90776</v>
      </c>
      <c r="F16" s="107">
        <v>44256</v>
      </c>
      <c r="G16" s="187" t="s">
        <v>4004</v>
      </c>
      <c r="H16" s="181">
        <v>30</v>
      </c>
      <c r="I16" s="164" t="s">
        <v>3725</v>
      </c>
      <c r="J16" s="181">
        <v>53.4</v>
      </c>
      <c r="K16" s="154">
        <f t="shared" si="0"/>
        <v>1602</v>
      </c>
      <c r="L16" s="199">
        <v>0.2097</v>
      </c>
      <c r="M16" s="146">
        <v>1.101</v>
      </c>
      <c r="N16" s="72"/>
      <c r="O16" s="177" t="str">
        <f ca="1">IF(N16="","", INDIRECT("base!"&amp;ADDRESS(MATCH(N16,base!$C$2:'base'!$C$133,0)+1,4,4)))</f>
        <v/>
      </c>
      <c r="P16" s="66"/>
      <c r="Q16" s="177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4"/>
      <c r="B17" s="176">
        <f>IF(AND(G17&lt;&gt;"",H17&gt;0,I17&lt;&gt;"",J17&lt;&gt;0,K17&lt;&gt;0),COUNT($B$11:B16)+1,"")</f>
        <v>5</v>
      </c>
      <c r="C17" s="72" t="s">
        <v>4035</v>
      </c>
      <c r="D17" s="139" t="s">
        <v>3776</v>
      </c>
      <c r="E17" s="164">
        <v>90778</v>
      </c>
      <c r="F17" s="107">
        <v>44256</v>
      </c>
      <c r="G17" s="187" t="s">
        <v>4005</v>
      </c>
      <c r="H17" s="181">
        <v>10</v>
      </c>
      <c r="I17" s="164" t="s">
        <v>3725</v>
      </c>
      <c r="J17" s="181">
        <v>129.88999999999999</v>
      </c>
      <c r="K17" s="154">
        <f t="shared" si="0"/>
        <v>1298.9000000000001</v>
      </c>
      <c r="L17" s="199">
        <v>0.2097</v>
      </c>
      <c r="M17" s="146">
        <v>1.101</v>
      </c>
      <c r="N17" s="72"/>
      <c r="O17" s="177" t="str">
        <f ca="1">IF(N17="","", INDIRECT("base!"&amp;ADDRESS(MATCH(N17,base!$C$2:'base'!$C$133,0)+1,4,4)))</f>
        <v/>
      </c>
      <c r="P17" s="66"/>
      <c r="Q17" s="177" t="str">
        <f ca="1">IF(P17="","", INDIRECT("base!"&amp;ADDRESS(MATCH(CONCATENATE(N17,"|",P17),base!$G$2:'base'!$G$1817,0)+1,6,4)))</f>
        <v/>
      </c>
      <c r="R17" s="66"/>
    </row>
    <row r="18" spans="1:18" s="195" customFormat="1" x14ac:dyDescent="0.25">
      <c r="A18" s="188"/>
      <c r="B18" s="189" t="str">
        <f>IF(AND(G18&lt;&gt;"",H18&gt;0,I18&lt;&gt;"",J18&lt;&gt;0,K18&lt;&gt;0),COUNT($B$11:B17)+1,"")</f>
        <v/>
      </c>
      <c r="C18" s="190">
        <v>2</v>
      </c>
      <c r="D18" s="191"/>
      <c r="E18" s="188"/>
      <c r="F18" s="192"/>
      <c r="G18" s="180" t="s">
        <v>4006</v>
      </c>
      <c r="H18" s="186"/>
      <c r="I18" s="188"/>
      <c r="J18" s="200"/>
      <c r="K18" s="154" t="str">
        <f t="shared" si="0"/>
        <v/>
      </c>
      <c r="L18" s="193"/>
      <c r="M18" s="193"/>
      <c r="N18" s="190"/>
      <c r="O18" s="194" t="str">
        <f ca="1">IF(N18="","", INDIRECT("base!"&amp;ADDRESS(MATCH(N18,base!$C$2:'base'!$C$133,0)+1,4,4)))</f>
        <v/>
      </c>
      <c r="P18" s="180"/>
      <c r="Q18" s="194" t="str">
        <f ca="1">IF(P18="","", INDIRECT("base!"&amp;ADDRESS(MATCH(CONCATENATE(N18,"|",P18),base!$G$2:'base'!$G$1817,0)+1,6,4)))</f>
        <v/>
      </c>
      <c r="R18" s="180"/>
    </row>
    <row r="19" spans="1:18" ht="30" x14ac:dyDescent="0.25">
      <c r="A19" s="164"/>
      <c r="B19" s="176">
        <f>IF(AND(G19&lt;&gt;"",H19&gt;0,I19&lt;&gt;"",J19&lt;&gt;0,K19&lt;&gt;0),COUNT($B$11:B18)+1,"")</f>
        <v>6</v>
      </c>
      <c r="C19" s="72" t="s">
        <v>4036</v>
      </c>
      <c r="D19" s="139" t="s">
        <v>3776</v>
      </c>
      <c r="E19" s="164">
        <v>96522</v>
      </c>
      <c r="F19" s="107">
        <v>44256</v>
      </c>
      <c r="G19" s="187" t="s">
        <v>4007</v>
      </c>
      <c r="H19" s="181">
        <v>6.8760000000000012</v>
      </c>
      <c r="I19" s="164" t="s">
        <v>4055</v>
      </c>
      <c r="J19" s="181">
        <v>144.97</v>
      </c>
      <c r="K19" s="154">
        <f t="shared" si="0"/>
        <v>996.81</v>
      </c>
      <c r="L19" s="146">
        <v>0.2097</v>
      </c>
      <c r="M19" s="146">
        <v>1.101</v>
      </c>
      <c r="N19" s="72"/>
      <c r="O19" s="177" t="str">
        <f ca="1">IF(N19="","", INDIRECT("base!"&amp;ADDRESS(MATCH(N19,base!$C$2:'base'!$C$133,0)+1,4,4)))</f>
        <v/>
      </c>
      <c r="P19" s="66"/>
      <c r="Q19" s="177" t="str">
        <f ca="1">IF(P19="","", INDIRECT("base!"&amp;ADDRESS(MATCH(CONCATENATE(N19,"|",P19),base!$G$2:'base'!$G$1817,0)+1,6,4)))</f>
        <v/>
      </c>
      <c r="R19" s="66"/>
    </row>
    <row r="20" spans="1:18" ht="30" x14ac:dyDescent="0.25">
      <c r="A20" s="164"/>
      <c r="B20" s="176">
        <f>IF(AND(G20&lt;&gt;"",H20&gt;0,I20&lt;&gt;"",J20&lt;&gt;0,K20&lt;&gt;0),COUNT($B$11:B19)+1,"")</f>
        <v>7</v>
      </c>
      <c r="C20" s="72" t="s">
        <v>4037</v>
      </c>
      <c r="D20" s="139" t="s">
        <v>3776</v>
      </c>
      <c r="E20" s="164">
        <v>100324</v>
      </c>
      <c r="F20" s="107">
        <v>44256</v>
      </c>
      <c r="G20" s="187" t="s">
        <v>4008</v>
      </c>
      <c r="H20" s="181">
        <v>1.7190000000000003</v>
      </c>
      <c r="I20" s="164" t="s">
        <v>4055</v>
      </c>
      <c r="J20" s="181">
        <v>102.11</v>
      </c>
      <c r="K20" s="154">
        <f t="shared" si="0"/>
        <v>175.53</v>
      </c>
      <c r="L20" s="146">
        <v>0.2097</v>
      </c>
      <c r="M20" s="146">
        <v>1.101</v>
      </c>
      <c r="N20" s="72"/>
      <c r="O20" s="177" t="str">
        <f ca="1">IF(N20="","", INDIRECT("base!"&amp;ADDRESS(MATCH(N20,base!$C$2:'base'!$C$133,0)+1,4,4)))</f>
        <v/>
      </c>
      <c r="P20" s="66"/>
      <c r="Q20" s="177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4"/>
      <c r="B21" s="176">
        <f>IF(AND(G21&lt;&gt;"",H21&gt;0,I21&lt;&gt;"",J21&lt;&gt;0,K21&lt;&gt;0),COUNT($B$11:B20)+1,"")</f>
        <v>8</v>
      </c>
      <c r="C21" s="72" t="s">
        <v>4038</v>
      </c>
      <c r="D21" s="139" t="s">
        <v>3776</v>
      </c>
      <c r="E21" s="164">
        <v>99059</v>
      </c>
      <c r="F21" s="107">
        <v>44256</v>
      </c>
      <c r="G21" s="187" t="s">
        <v>4009</v>
      </c>
      <c r="H21" s="181">
        <v>57</v>
      </c>
      <c r="I21" s="164" t="s">
        <v>3694</v>
      </c>
      <c r="J21" s="181">
        <v>52.46</v>
      </c>
      <c r="K21" s="154">
        <f t="shared" si="0"/>
        <v>2990.22</v>
      </c>
      <c r="L21" s="146">
        <v>0.2097</v>
      </c>
      <c r="M21" s="146">
        <v>1.101</v>
      </c>
      <c r="N21" s="72"/>
      <c r="O21" s="177" t="str">
        <f ca="1">IF(N21="","", INDIRECT("base!"&amp;ADDRESS(MATCH(N21,base!$C$2:'base'!$C$133,0)+1,4,4)))</f>
        <v/>
      </c>
      <c r="P21" s="66"/>
      <c r="Q21" s="177" t="str">
        <f ca="1">IF(P21="","", INDIRECT("base!"&amp;ADDRESS(MATCH(CONCATENATE(N21,"|",P21),base!$G$2:'base'!$G$1817,0)+1,6,4)))</f>
        <v/>
      </c>
      <c r="R21" s="66"/>
    </row>
    <row r="22" spans="1:18" ht="30" x14ac:dyDescent="0.25">
      <c r="A22" s="164"/>
      <c r="B22" s="176">
        <f>IF(AND(G22&lt;&gt;"",H22&gt;0,I22&lt;&gt;"",J22&lt;&gt;0,K22&lt;&gt;0),COUNT($B$11:B21)+1,"")</f>
        <v>9</v>
      </c>
      <c r="C22" s="72" t="s">
        <v>4039</v>
      </c>
      <c r="D22" s="139" t="s">
        <v>3776</v>
      </c>
      <c r="E22" s="164">
        <v>92270</v>
      </c>
      <c r="F22" s="107">
        <v>44256</v>
      </c>
      <c r="G22" s="187" t="s">
        <v>4010</v>
      </c>
      <c r="H22" s="181">
        <v>18.309999999999999</v>
      </c>
      <c r="I22" s="164" t="s">
        <v>4054</v>
      </c>
      <c r="J22" s="181">
        <v>154.03</v>
      </c>
      <c r="K22" s="154">
        <f t="shared" si="0"/>
        <v>2820.29</v>
      </c>
      <c r="L22" s="146">
        <v>0.2097</v>
      </c>
      <c r="M22" s="146">
        <v>1.101</v>
      </c>
      <c r="N22" s="72"/>
      <c r="O22" s="177" t="str">
        <f ca="1">IF(N22="","", INDIRECT("base!"&amp;ADDRESS(MATCH(N22,base!$C$2:'base'!$C$133,0)+1,4,4)))</f>
        <v/>
      </c>
      <c r="P22" s="66"/>
      <c r="Q22" s="177" t="str">
        <f ca="1">IF(P22="","", INDIRECT("base!"&amp;ADDRESS(MATCH(CONCATENATE(N22,"|",P22),base!$G$2:'base'!$G$1817,0)+1,6,4)))</f>
        <v/>
      </c>
      <c r="R22" s="66"/>
    </row>
    <row r="23" spans="1:18" ht="30" x14ac:dyDescent="0.25">
      <c r="A23" s="164"/>
      <c r="B23" s="176">
        <f>IF(AND(G23&lt;&gt;"",H23&gt;0,I23&lt;&gt;"",J23&lt;&gt;0,K23&lt;&gt;0),COUNT($B$11:B22)+1,"")</f>
        <v>10</v>
      </c>
      <c r="C23" s="72" t="s">
        <v>4040</v>
      </c>
      <c r="D23" s="139" t="s">
        <v>3776</v>
      </c>
      <c r="E23" s="164">
        <v>96558</v>
      </c>
      <c r="F23" s="107">
        <v>44256</v>
      </c>
      <c r="G23" s="187" t="s">
        <v>4011</v>
      </c>
      <c r="H23" s="181">
        <v>12</v>
      </c>
      <c r="I23" s="164" t="s">
        <v>4055</v>
      </c>
      <c r="J23" s="181">
        <v>545.78</v>
      </c>
      <c r="K23" s="154">
        <f t="shared" si="0"/>
        <v>6549.36</v>
      </c>
      <c r="L23" s="146">
        <v>0.2097</v>
      </c>
      <c r="M23" s="146">
        <v>1.101</v>
      </c>
      <c r="N23" s="72"/>
      <c r="O23" s="177" t="str">
        <f ca="1">IF(N23="","", INDIRECT("base!"&amp;ADDRESS(MATCH(N23,base!$C$2:'base'!$C$133,0)+1,4,4)))</f>
        <v/>
      </c>
      <c r="P23" s="66"/>
      <c r="Q23" s="177" t="str">
        <f ca="1">IF(P23="","", INDIRECT("base!"&amp;ADDRESS(MATCH(CONCATENATE(N23,"|",P23),base!$G$2:'base'!$G$1817,0)+1,6,4)))</f>
        <v/>
      </c>
      <c r="R23" s="66"/>
    </row>
    <row r="24" spans="1:18" s="195" customFormat="1" x14ac:dyDescent="0.25">
      <c r="A24" s="188"/>
      <c r="B24" s="189" t="str">
        <f>IF(AND(G24&lt;&gt;"",H24&gt;0,I24&lt;&gt;"",J24&lt;&gt;0,K24&lt;&gt;0),COUNT($B$11:B23)+1,"")</f>
        <v/>
      </c>
      <c r="C24" s="190">
        <v>3</v>
      </c>
      <c r="D24" s="191"/>
      <c r="E24" s="188"/>
      <c r="F24" s="192"/>
      <c r="G24" s="180" t="s">
        <v>4012</v>
      </c>
      <c r="H24" s="186"/>
      <c r="I24" s="188"/>
      <c r="J24" s="200"/>
      <c r="K24" s="154" t="str">
        <f t="shared" si="0"/>
        <v/>
      </c>
      <c r="L24" s="193"/>
      <c r="M24" s="193"/>
      <c r="N24" s="190"/>
      <c r="O24" s="194" t="str">
        <f ca="1">IF(N24="","", INDIRECT("base!"&amp;ADDRESS(MATCH(N24,base!$C$2:'base'!$C$133,0)+1,4,4)))</f>
        <v/>
      </c>
      <c r="P24" s="180"/>
      <c r="Q24" s="194" t="str">
        <f ca="1">IF(P24="","", INDIRECT("base!"&amp;ADDRESS(MATCH(CONCATENATE(N24,"|",P24),base!$G$2:'base'!$G$1817,0)+1,6,4)))</f>
        <v/>
      </c>
      <c r="R24" s="180"/>
    </row>
    <row r="25" spans="1:18" x14ac:dyDescent="0.25">
      <c r="A25" s="164"/>
      <c r="B25" s="176">
        <f>IF(AND(G25&lt;&gt;"",H25&gt;0,I25&lt;&gt;"",J25&lt;&gt;0,K25&lt;&gt;0),COUNT($B$11:B24)+1,"")</f>
        <v>11</v>
      </c>
      <c r="C25" s="72" t="s">
        <v>4041</v>
      </c>
      <c r="D25" s="139" t="s">
        <v>3776</v>
      </c>
      <c r="E25" s="164">
        <v>92794</v>
      </c>
      <c r="F25" s="107">
        <v>44256</v>
      </c>
      <c r="G25" s="187" t="s">
        <v>4013</v>
      </c>
      <c r="H25" s="181">
        <v>890.86</v>
      </c>
      <c r="I25" s="164" t="s">
        <v>3700</v>
      </c>
      <c r="J25" s="181">
        <v>14.18</v>
      </c>
      <c r="K25" s="154">
        <f t="shared" si="0"/>
        <v>12632.39</v>
      </c>
      <c r="L25" s="146">
        <v>0.2097</v>
      </c>
      <c r="M25" s="146">
        <v>1.101</v>
      </c>
      <c r="N25" s="72"/>
      <c r="O25" s="177" t="str">
        <f ca="1">IF(N25="","", INDIRECT("base!"&amp;ADDRESS(MATCH(N25,base!$C$2:'base'!$C$133,0)+1,4,4)))</f>
        <v/>
      </c>
      <c r="P25" s="66"/>
      <c r="Q25" s="177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4"/>
      <c r="B26" s="176">
        <f>IF(AND(G26&lt;&gt;"",H26&gt;0,I26&lt;&gt;"",J26&lt;&gt;0,K26&lt;&gt;0),COUNT($B$11:B25)+1,"")</f>
        <v>12</v>
      </c>
      <c r="C26" s="72" t="s">
        <v>4042</v>
      </c>
      <c r="D26" s="139" t="s">
        <v>3776</v>
      </c>
      <c r="E26" s="164">
        <v>92792</v>
      </c>
      <c r="F26" s="107">
        <v>44256</v>
      </c>
      <c r="G26" s="187" t="s">
        <v>4014</v>
      </c>
      <c r="H26" s="181">
        <v>95.18</v>
      </c>
      <c r="I26" s="164" t="s">
        <v>3700</v>
      </c>
      <c r="J26" s="181">
        <v>15.24</v>
      </c>
      <c r="K26" s="154">
        <f t="shared" si="0"/>
        <v>1450.54</v>
      </c>
      <c r="L26" s="146">
        <v>0.2097</v>
      </c>
      <c r="M26" s="146">
        <v>1.101</v>
      </c>
      <c r="N26" s="72"/>
      <c r="O26" s="177" t="str">
        <f ca="1">IF(N26="","", INDIRECT("base!"&amp;ADDRESS(MATCH(N26,base!$C$2:'base'!$C$133,0)+1,4,4)))</f>
        <v/>
      </c>
      <c r="P26" s="66"/>
      <c r="Q26" s="177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4"/>
      <c r="B27" s="176">
        <f>IF(AND(G27&lt;&gt;"",H27&gt;0,I27&lt;&gt;"",J27&lt;&gt;0,K27&lt;&gt;0),COUNT($B$11:B26)+1,"")</f>
        <v>13</v>
      </c>
      <c r="C27" s="72" t="s">
        <v>4043</v>
      </c>
      <c r="D27" s="139" t="s">
        <v>3776</v>
      </c>
      <c r="E27" s="164">
        <v>92791</v>
      </c>
      <c r="F27" s="107">
        <v>44256</v>
      </c>
      <c r="G27" s="187" t="s">
        <v>4015</v>
      </c>
      <c r="H27" s="181">
        <v>47.71</v>
      </c>
      <c r="I27" s="164" t="s">
        <v>3700</v>
      </c>
      <c r="J27" s="181">
        <v>14.75</v>
      </c>
      <c r="K27" s="154">
        <f t="shared" si="0"/>
        <v>703.72</v>
      </c>
      <c r="L27" s="199">
        <v>0.2097</v>
      </c>
      <c r="M27" s="146">
        <v>1.101</v>
      </c>
      <c r="N27" s="72"/>
      <c r="O27" s="177" t="str">
        <f ca="1">IF(N27="","", INDIRECT("base!"&amp;ADDRESS(MATCH(N27,base!$C$2:'base'!$C$133,0)+1,4,4)))</f>
        <v/>
      </c>
      <c r="P27" s="66"/>
      <c r="Q27" s="177" t="str">
        <f ca="1">IF(P27="","", INDIRECT("base!"&amp;ADDRESS(MATCH(CONCATENATE(N27,"|",P27),base!$G$2:'base'!$G$1817,0)+1,6,4)))</f>
        <v/>
      </c>
      <c r="R27" s="66"/>
    </row>
    <row r="28" spans="1:18" s="195" customFormat="1" x14ac:dyDescent="0.25">
      <c r="A28" s="188"/>
      <c r="B28" s="189" t="str">
        <f>IF(AND(G28&lt;&gt;"",H28&gt;0,I28&lt;&gt;"",J28&lt;&gt;0,K28&lt;&gt;0),COUNT($B$11:B27)+1,"")</f>
        <v/>
      </c>
      <c r="C28" s="190">
        <v>4</v>
      </c>
      <c r="D28" s="191"/>
      <c r="E28" s="188"/>
      <c r="F28" s="192"/>
      <c r="G28" s="180" t="s">
        <v>4016</v>
      </c>
      <c r="H28" s="186"/>
      <c r="I28" s="188"/>
      <c r="J28" s="200"/>
      <c r="K28" s="154" t="str">
        <f t="shared" si="0"/>
        <v/>
      </c>
      <c r="L28" s="193"/>
      <c r="M28" s="193"/>
      <c r="N28" s="190"/>
      <c r="O28" s="194" t="str">
        <f ca="1">IF(N28="","", INDIRECT("base!"&amp;ADDRESS(MATCH(N28,base!$C$2:'base'!$C$133,0)+1,4,4)))</f>
        <v/>
      </c>
      <c r="P28" s="180"/>
      <c r="Q28" s="194" t="str">
        <f ca="1">IF(P28="","", INDIRECT("base!"&amp;ADDRESS(MATCH(CONCATENATE(N28,"|",P28),base!$G$2:'base'!$G$1817,0)+1,6,4)))</f>
        <v/>
      </c>
      <c r="R28" s="180"/>
    </row>
    <row r="29" spans="1:18" ht="45" x14ac:dyDescent="0.25">
      <c r="A29" s="164"/>
      <c r="B29" s="176">
        <f>IF(AND(G29&lt;&gt;"",H29&gt;0,I29&lt;&gt;"",J29&lt;&gt;0,K29&lt;&gt;0),COUNT($B$11:B28)+1,"")</f>
        <v>14</v>
      </c>
      <c r="C29" s="72" t="s">
        <v>4044</v>
      </c>
      <c r="D29" s="139" t="s">
        <v>3776</v>
      </c>
      <c r="E29" s="164" t="s">
        <v>4029</v>
      </c>
      <c r="F29" s="107">
        <v>44256</v>
      </c>
      <c r="G29" s="187" t="s">
        <v>4017</v>
      </c>
      <c r="H29" s="181">
        <v>57</v>
      </c>
      <c r="I29" s="164" t="s">
        <v>3694</v>
      </c>
      <c r="J29" s="181">
        <v>31.31</v>
      </c>
      <c r="K29" s="154">
        <f t="shared" si="0"/>
        <v>1784.67</v>
      </c>
      <c r="L29" s="146">
        <v>0.2097</v>
      </c>
      <c r="M29" s="146">
        <v>1.101</v>
      </c>
      <c r="N29" s="72"/>
      <c r="O29" s="177" t="str">
        <f ca="1">IF(N29="","", INDIRECT("base!"&amp;ADDRESS(MATCH(N29,base!$C$2:'base'!$C$133,0)+1,4,4)))</f>
        <v/>
      </c>
      <c r="P29" s="66"/>
      <c r="Q29" s="177" t="str">
        <f ca="1">IF(P29="","", INDIRECT("base!"&amp;ADDRESS(MATCH(CONCATENATE(N29,"|",P29),base!$G$2:'base'!$G$1817,0)+1,6,4)))</f>
        <v/>
      </c>
      <c r="R29" s="66"/>
    </row>
    <row r="30" spans="1:18" ht="30" x14ac:dyDescent="0.25">
      <c r="A30" s="164"/>
      <c r="B30" s="176">
        <f>IF(AND(G30&lt;&gt;"",H30&gt;0,I30&lt;&gt;"",J30&lt;&gt;0,K30&lt;&gt;0),COUNT($B$11:B29)+1,"")</f>
        <v>15</v>
      </c>
      <c r="C30" s="72" t="s">
        <v>4045</v>
      </c>
      <c r="D30" s="139" t="s">
        <v>3776</v>
      </c>
      <c r="E30" s="164">
        <v>98557</v>
      </c>
      <c r="F30" s="107">
        <v>44256</v>
      </c>
      <c r="G30" s="187" t="s">
        <v>4018</v>
      </c>
      <c r="H30" s="181">
        <v>124.42</v>
      </c>
      <c r="I30" s="164" t="s">
        <v>4054</v>
      </c>
      <c r="J30" s="181">
        <v>40.57</v>
      </c>
      <c r="K30" s="154">
        <f t="shared" si="0"/>
        <v>5047.72</v>
      </c>
      <c r="L30" s="146">
        <v>0.2097</v>
      </c>
      <c r="M30" s="146">
        <v>1.101</v>
      </c>
      <c r="N30" s="72"/>
      <c r="O30" s="177" t="str">
        <f ca="1">IF(N30="","", INDIRECT("base!"&amp;ADDRESS(MATCH(N30,base!$C$2:'base'!$C$133,0)+1,4,4)))</f>
        <v/>
      </c>
      <c r="P30" s="66"/>
      <c r="Q30" s="177" t="str">
        <f ca="1">IF(P30="","", INDIRECT("base!"&amp;ADDRESS(MATCH(CONCATENATE(N30,"|",P30),base!$G$2:'base'!$G$1817,0)+1,6,4)))</f>
        <v/>
      </c>
      <c r="R30" s="66"/>
    </row>
    <row r="31" spans="1:18" ht="30" x14ac:dyDescent="0.25">
      <c r="A31" s="164"/>
      <c r="B31" s="176">
        <f>IF(AND(G31&lt;&gt;"",H31&gt;0,I31&lt;&gt;"",J31&lt;&gt;0,K31&lt;&gt;0),COUNT($B$11:B30)+1,"")</f>
        <v>16</v>
      </c>
      <c r="C31" s="72" t="s">
        <v>4046</v>
      </c>
      <c r="D31" s="139" t="s">
        <v>3776</v>
      </c>
      <c r="E31" s="164" t="s">
        <v>4030</v>
      </c>
      <c r="F31" s="107">
        <v>44256</v>
      </c>
      <c r="G31" s="187" t="s">
        <v>4019</v>
      </c>
      <c r="H31" s="181">
        <v>9</v>
      </c>
      <c r="I31" s="164" t="s">
        <v>3694</v>
      </c>
      <c r="J31" s="181">
        <v>91.59</v>
      </c>
      <c r="K31" s="154">
        <f t="shared" si="0"/>
        <v>824.31</v>
      </c>
      <c r="L31" s="146">
        <v>0.2097</v>
      </c>
      <c r="M31" s="146">
        <v>1.101</v>
      </c>
      <c r="N31" s="72"/>
      <c r="O31" s="177" t="str">
        <f ca="1">IF(N31="","", INDIRECT("base!"&amp;ADDRESS(MATCH(N31,base!$C$2:'base'!$C$133,0)+1,4,4)))</f>
        <v/>
      </c>
      <c r="P31" s="66"/>
      <c r="Q31" s="177" t="str">
        <f ca="1">IF(P31="","", INDIRECT("base!"&amp;ADDRESS(MATCH(CONCATENATE(N31,"|",P31),base!$G$2:'base'!$G$1817,0)+1,6,4)))</f>
        <v/>
      </c>
      <c r="R31" s="66"/>
    </row>
    <row r="32" spans="1:18" s="195" customFormat="1" x14ac:dyDescent="0.25">
      <c r="A32" s="188"/>
      <c r="B32" s="189" t="str">
        <f>IF(AND(G32&lt;&gt;"",H32&gt;0,I32&lt;&gt;"",J32&lt;&gt;0,K32&lt;&gt;0),COUNT($B$11:B31)+1,"")</f>
        <v/>
      </c>
      <c r="C32" s="190">
        <v>5</v>
      </c>
      <c r="D32" s="191"/>
      <c r="E32" s="188"/>
      <c r="F32" s="192"/>
      <c r="G32" s="180" t="s">
        <v>4020</v>
      </c>
      <c r="H32" s="186"/>
      <c r="I32" s="188"/>
      <c r="J32" s="200"/>
      <c r="K32" s="154" t="str">
        <f t="shared" si="0"/>
        <v/>
      </c>
      <c r="L32" s="193"/>
      <c r="M32" s="193"/>
      <c r="N32" s="190"/>
      <c r="O32" s="194" t="str">
        <f ca="1">IF(N32="","", INDIRECT("base!"&amp;ADDRESS(MATCH(N32,base!$C$2:'base'!$C$133,0)+1,4,4)))</f>
        <v/>
      </c>
      <c r="P32" s="180"/>
      <c r="Q32" s="194" t="str">
        <f ca="1">IF(P32="","", INDIRECT("base!"&amp;ADDRESS(MATCH(CONCATENATE(N32,"|",P32),base!$G$2:'base'!$G$1817,0)+1,6,4)))</f>
        <v/>
      </c>
      <c r="R32" s="180"/>
    </row>
    <row r="33" spans="1:18" ht="30" x14ac:dyDescent="0.25">
      <c r="A33" s="164"/>
      <c r="B33" s="176">
        <f>IF(AND(G33&lt;&gt;"",H33&gt;0,I33&lt;&gt;"",J33&lt;&gt;0,K33&lt;&gt;0),COUNT($B$11:B32)+1,"")</f>
        <v>17</v>
      </c>
      <c r="C33" s="72" t="s">
        <v>4047</v>
      </c>
      <c r="D33" s="139" t="s">
        <v>3776</v>
      </c>
      <c r="E33" s="164" t="s">
        <v>4031</v>
      </c>
      <c r="F33" s="107">
        <v>44256</v>
      </c>
      <c r="G33" s="187" t="s">
        <v>4021</v>
      </c>
      <c r="H33" s="181">
        <v>746</v>
      </c>
      <c r="I33" s="164" t="s">
        <v>4056</v>
      </c>
      <c r="J33" s="181">
        <v>16.329999999999998</v>
      </c>
      <c r="K33" s="154">
        <f t="shared" si="0"/>
        <v>12182.18</v>
      </c>
      <c r="L33" s="199">
        <v>0.2097</v>
      </c>
      <c r="M33" s="146">
        <v>1.101</v>
      </c>
      <c r="N33" s="72"/>
      <c r="O33" s="177" t="str">
        <f ca="1">IF(N33="","", INDIRECT("base!"&amp;ADDRESS(MATCH(N33,base!$C$2:'base'!$C$133,0)+1,4,4)))</f>
        <v/>
      </c>
      <c r="P33" s="66"/>
      <c r="Q33" s="177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4"/>
      <c r="B34" s="176">
        <f>IF(AND(G34&lt;&gt;"",H34&gt;0,I34&lt;&gt;"",J34&lt;&gt;0,K34&lt;&gt;0),COUNT($B$11:B33)+1,"")</f>
        <v>18</v>
      </c>
      <c r="C34" s="72" t="s">
        <v>4048</v>
      </c>
      <c r="D34" s="139" t="s">
        <v>3776</v>
      </c>
      <c r="E34" s="164">
        <v>90288</v>
      </c>
      <c r="F34" s="107">
        <v>44256</v>
      </c>
      <c r="G34" s="187" t="s">
        <v>4022</v>
      </c>
      <c r="H34" s="181">
        <v>12</v>
      </c>
      <c r="I34" s="164" t="s">
        <v>4055</v>
      </c>
      <c r="J34" s="181">
        <v>497.68</v>
      </c>
      <c r="K34" s="154">
        <f t="shared" si="0"/>
        <v>5972.16</v>
      </c>
      <c r="L34" s="146">
        <v>0.2097</v>
      </c>
      <c r="M34" s="146">
        <v>1.101</v>
      </c>
      <c r="N34" s="72"/>
      <c r="O34" s="177" t="str">
        <f ca="1">IF(N34="","", INDIRECT("base!"&amp;ADDRESS(MATCH(N34,base!$C$2:'base'!$C$133,0)+1,4,4)))</f>
        <v/>
      </c>
      <c r="P34" s="66"/>
      <c r="Q34" s="177" t="str">
        <f ca="1">IF(P34="","", INDIRECT("base!"&amp;ADDRESS(MATCH(CONCATENATE(N34,"|",P34),base!$G$2:'base'!$G$1817,0)+1,6,4)))</f>
        <v/>
      </c>
      <c r="R34" s="66"/>
    </row>
    <row r="35" spans="1:18" ht="45" x14ac:dyDescent="0.25">
      <c r="A35" s="164"/>
      <c r="B35" s="176">
        <f>IF(AND(G35&lt;&gt;"",H35&gt;0,I35&lt;&gt;"",J35&lt;&gt;0,K35&lt;&gt;0),COUNT($B$11:B34)+1,"")</f>
        <v>19</v>
      </c>
      <c r="C35" s="72" t="s">
        <v>4049</v>
      </c>
      <c r="D35" s="139" t="s">
        <v>3776</v>
      </c>
      <c r="E35" s="164" t="s">
        <v>4032</v>
      </c>
      <c r="F35" s="107">
        <v>44256</v>
      </c>
      <c r="G35" s="187" t="s">
        <v>4023</v>
      </c>
      <c r="H35" s="181">
        <v>124.6</v>
      </c>
      <c r="I35" s="164" t="s">
        <v>4054</v>
      </c>
      <c r="J35" s="181">
        <v>25.43</v>
      </c>
      <c r="K35" s="154">
        <f t="shared" si="0"/>
        <v>3168.58</v>
      </c>
      <c r="L35" s="146">
        <v>0.2097</v>
      </c>
      <c r="M35" s="146">
        <v>1.101</v>
      </c>
      <c r="N35" s="72"/>
      <c r="O35" s="177" t="str">
        <f ca="1">IF(N35="","", INDIRECT("base!"&amp;ADDRESS(MATCH(N35,base!$C$2:'base'!$C$133,0)+1,4,4)))</f>
        <v/>
      </c>
      <c r="P35" s="66"/>
      <c r="Q35" s="177" t="str">
        <f ca="1">IF(P35="","", INDIRECT("base!"&amp;ADDRESS(MATCH(CONCATENATE(N35,"|",P35),base!$G$2:'base'!$G$1817,0)+1,6,4)))</f>
        <v/>
      </c>
      <c r="R35" s="66"/>
    </row>
    <row r="36" spans="1:18" ht="30" x14ac:dyDescent="0.25">
      <c r="A36" s="164"/>
      <c r="B36" s="176">
        <f>IF(AND(G36&lt;&gt;"",H36&gt;0,I36&lt;&gt;"",J36&lt;&gt;0,K36&lt;&gt;0),COUNT($B$11:B35)+1,"")</f>
        <v>20</v>
      </c>
      <c r="C36" s="72" t="s">
        <v>4050</v>
      </c>
      <c r="D36" s="139" t="s">
        <v>3776</v>
      </c>
      <c r="E36" s="164">
        <v>96622</v>
      </c>
      <c r="F36" s="107">
        <v>44256</v>
      </c>
      <c r="G36" s="187" t="s">
        <v>4024</v>
      </c>
      <c r="H36" s="181">
        <v>28.5</v>
      </c>
      <c r="I36" s="164" t="s">
        <v>4055</v>
      </c>
      <c r="J36" s="181">
        <v>68.95</v>
      </c>
      <c r="K36" s="154">
        <f t="shared" si="0"/>
        <v>1965.08</v>
      </c>
      <c r="L36" s="146">
        <v>0.2097</v>
      </c>
      <c r="M36" s="146">
        <v>1.101</v>
      </c>
      <c r="N36" s="72"/>
      <c r="O36" s="177" t="str">
        <f ca="1">IF(N36="","", INDIRECT("base!"&amp;ADDRESS(MATCH(N36,base!$C$2:'base'!$C$133,0)+1,4,4)))</f>
        <v/>
      </c>
      <c r="P36" s="66"/>
      <c r="Q36" s="177" t="str">
        <f ca="1">IF(P36="","", INDIRECT("base!"&amp;ADDRESS(MATCH(CONCATENATE(N36,"|",P36),base!$G$2:'base'!$G$1817,0)+1,6,4)))</f>
        <v/>
      </c>
      <c r="R36" s="66"/>
    </row>
    <row r="37" spans="1:18" ht="30" x14ac:dyDescent="0.25">
      <c r="A37" s="164"/>
      <c r="B37" s="176">
        <f>IF(AND(G37&lt;&gt;"",H37&gt;0,I37&lt;&gt;"",J37&lt;&gt;0,K37&lt;&gt;0),COUNT($B$11:B36)+1,"")</f>
        <v>21</v>
      </c>
      <c r="C37" s="72" t="s">
        <v>4051</v>
      </c>
      <c r="D37" s="139" t="s">
        <v>3776</v>
      </c>
      <c r="E37" s="164" t="s">
        <v>4033</v>
      </c>
      <c r="F37" s="107">
        <v>44256</v>
      </c>
      <c r="G37" s="187" t="s">
        <v>4025</v>
      </c>
      <c r="H37" s="181">
        <v>57</v>
      </c>
      <c r="I37" s="164" t="s">
        <v>3694</v>
      </c>
      <c r="J37" s="181">
        <v>89.43</v>
      </c>
      <c r="K37" s="154">
        <f t="shared" si="0"/>
        <v>5097.51</v>
      </c>
      <c r="L37" s="146">
        <v>0.2097</v>
      </c>
      <c r="M37" s="146">
        <v>1.101</v>
      </c>
      <c r="N37" s="72"/>
      <c r="O37" s="177" t="str">
        <f ca="1">IF(N37="","", INDIRECT("base!"&amp;ADDRESS(MATCH(N37,base!$C$2:'base'!$C$133,0)+1,4,4)))</f>
        <v/>
      </c>
      <c r="P37" s="66"/>
      <c r="Q37" s="177" t="str">
        <f ca="1">IF(P37="","", INDIRECT("base!"&amp;ADDRESS(MATCH(CONCATENATE(N37,"|",P37),base!$G$2:'base'!$G$1817,0)+1,6,4)))</f>
        <v/>
      </c>
      <c r="R37" s="66"/>
    </row>
    <row r="38" spans="1:18" ht="30" x14ac:dyDescent="0.25">
      <c r="A38" s="164"/>
      <c r="B38" s="176">
        <f>IF(AND(G38&lt;&gt;"",H38&gt;0,I38&lt;&gt;"",J38&lt;&gt;0,K38&lt;&gt;0),COUNT($B$11:B37)+1,"")</f>
        <v>22</v>
      </c>
      <c r="C38" s="72" t="s">
        <v>4052</v>
      </c>
      <c r="D38" s="139" t="s">
        <v>3776</v>
      </c>
      <c r="E38" s="164">
        <v>100324</v>
      </c>
      <c r="F38" s="107">
        <v>44256</v>
      </c>
      <c r="G38" s="187" t="s">
        <v>4026</v>
      </c>
      <c r="H38" s="181">
        <v>5.7</v>
      </c>
      <c r="I38" s="164" t="s">
        <v>4055</v>
      </c>
      <c r="J38" s="181">
        <v>25.75</v>
      </c>
      <c r="K38" s="154">
        <f t="shared" si="0"/>
        <v>146.78</v>
      </c>
      <c r="L38" s="146">
        <v>0.2097</v>
      </c>
      <c r="M38" s="146">
        <v>1.101</v>
      </c>
      <c r="N38" s="72"/>
      <c r="O38" s="177" t="str">
        <f ca="1">IF(N38="","", INDIRECT("base!"&amp;ADDRESS(MATCH(N38,base!$C$2:'base'!$C$133,0)+1,4,4)))</f>
        <v/>
      </c>
      <c r="P38" s="66"/>
      <c r="Q38" s="177" t="str">
        <f ca="1">IF(P38="","", INDIRECT("base!"&amp;ADDRESS(MATCH(CONCATENATE(N38,"|",P38),base!$G$2:'base'!$G$1817,0)+1,6,4)))</f>
        <v/>
      </c>
      <c r="R38" s="66"/>
    </row>
    <row r="39" spans="1:18" ht="30" x14ac:dyDescent="0.25">
      <c r="A39" s="164"/>
      <c r="B39" s="176">
        <f>IF(AND(G39&lt;&gt;"",H39&gt;0,I39&lt;&gt;"",J39&lt;&gt;0,K39&lt;&gt;0),COUNT($B$11:B38)+1,"")</f>
        <v>23</v>
      </c>
      <c r="C39" s="72" t="s">
        <v>4057</v>
      </c>
      <c r="D39" s="139" t="s">
        <v>3776</v>
      </c>
      <c r="E39" s="164">
        <v>92874</v>
      </c>
      <c r="F39" s="107">
        <v>44256</v>
      </c>
      <c r="G39" s="187" t="s">
        <v>4059</v>
      </c>
      <c r="H39" s="181">
        <v>12</v>
      </c>
      <c r="I39" s="164" t="s">
        <v>3696</v>
      </c>
      <c r="J39" s="181">
        <v>34.75</v>
      </c>
      <c r="K39" s="154">
        <f t="shared" si="0"/>
        <v>417</v>
      </c>
      <c r="L39" s="146">
        <v>0.2097</v>
      </c>
      <c r="M39" s="146">
        <v>1.101</v>
      </c>
      <c r="N39" s="72"/>
      <c r="O39" s="177"/>
      <c r="P39" s="66"/>
      <c r="Q39" s="177"/>
      <c r="R39" s="66"/>
    </row>
    <row r="40" spans="1:18" x14ac:dyDescent="0.25">
      <c r="A40" s="164"/>
      <c r="B40" s="176">
        <f>IF(AND(G40&lt;&gt;"",H40&gt;0,I40&lt;&gt;"",J40&lt;&gt;0,K40&lt;&gt;0),COUNT($B$11:B39)+1,"")</f>
        <v>24</v>
      </c>
      <c r="C40" s="72" t="s">
        <v>4058</v>
      </c>
      <c r="D40" s="139" t="s">
        <v>3776</v>
      </c>
      <c r="E40" s="164">
        <v>25950</v>
      </c>
      <c r="F40" s="107">
        <v>44256</v>
      </c>
      <c r="G40" s="187" t="s">
        <v>4060</v>
      </c>
      <c r="H40" s="181">
        <v>12</v>
      </c>
      <c r="I40" s="164" t="s">
        <v>3696</v>
      </c>
      <c r="J40" s="181">
        <v>40.32</v>
      </c>
      <c r="K40" s="154">
        <f t="shared" si="0"/>
        <v>483.84</v>
      </c>
      <c r="L40" s="146">
        <v>0.2097</v>
      </c>
      <c r="M40" s="146">
        <v>1.101</v>
      </c>
      <c r="N40" s="72"/>
      <c r="O40" s="177"/>
      <c r="P40" s="66"/>
      <c r="Q40" s="177"/>
      <c r="R40" s="66"/>
    </row>
    <row r="41" spans="1:18" s="195" customFormat="1" ht="14.25" customHeight="1" x14ac:dyDescent="0.25">
      <c r="A41" s="188"/>
      <c r="B41" s="189" t="str">
        <f>IF(AND(G41&lt;&gt;"",H41&gt;0,I41&lt;&gt;"",J41&lt;&gt;0,K41&lt;&gt;0),COUNT($B$11:B38)+1,"")</f>
        <v/>
      </c>
      <c r="C41" s="190">
        <v>6</v>
      </c>
      <c r="D41" s="191"/>
      <c r="E41" s="188"/>
      <c r="F41" s="192"/>
      <c r="G41" s="180" t="s">
        <v>4027</v>
      </c>
      <c r="H41" s="186"/>
      <c r="I41" s="188"/>
      <c r="J41" s="200"/>
      <c r="K41" s="154" t="str">
        <f t="shared" si="0"/>
        <v/>
      </c>
      <c r="L41" s="146"/>
      <c r="M41" s="193"/>
      <c r="N41" s="190"/>
      <c r="O41" s="194" t="str">
        <f ca="1">IF(N41="","", INDIRECT("base!"&amp;ADDRESS(MATCH(N41,base!$C$2:'base'!$C$133,0)+1,4,4)))</f>
        <v/>
      </c>
      <c r="P41" s="180"/>
      <c r="Q41" s="194" t="str">
        <f ca="1">IF(P41="","", INDIRECT("base!"&amp;ADDRESS(MATCH(CONCATENATE(N41,"|",P41),base!$G$2:'base'!$G$1817,0)+1,6,4)))</f>
        <v/>
      </c>
      <c r="R41" s="180"/>
    </row>
    <row r="42" spans="1:18" x14ac:dyDescent="0.25">
      <c r="A42" s="164"/>
      <c r="B42" s="176">
        <f>IF(AND(G42&lt;&gt;"",H42&gt;0,I42&lt;&gt;"",J42&lt;&gt;0,K42&lt;&gt;0),COUNT($B$11:B41)+1,"")</f>
        <v>25</v>
      </c>
      <c r="C42" s="72" t="s">
        <v>4053</v>
      </c>
      <c r="D42" s="139" t="s">
        <v>3776</v>
      </c>
      <c r="E42" s="164">
        <v>53829</v>
      </c>
      <c r="F42" s="107">
        <v>44256</v>
      </c>
      <c r="G42" s="187" t="s">
        <v>4028</v>
      </c>
      <c r="H42" s="181">
        <v>8</v>
      </c>
      <c r="I42" s="164" t="s">
        <v>3725</v>
      </c>
      <c r="J42" s="181">
        <v>96.8</v>
      </c>
      <c r="K42" s="154">
        <f t="shared" si="0"/>
        <v>774.4</v>
      </c>
      <c r="L42" s="146">
        <v>0.2097</v>
      </c>
      <c r="M42" s="146">
        <v>1.101</v>
      </c>
      <c r="N42" s="72"/>
      <c r="O42" s="177" t="str">
        <f ca="1">IF(N42="","", INDIRECT("base!"&amp;ADDRESS(MATCH(N42,base!$C$2:'base'!$C$133,0)+1,4,4)))</f>
        <v/>
      </c>
      <c r="P42" s="66"/>
      <c r="Q42" s="177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2"/>
      <c r="D43" s="139"/>
      <c r="E43" s="164"/>
      <c r="F43" s="107"/>
      <c r="G43" s="187"/>
      <c r="H43" s="181"/>
      <c r="I43" s="164"/>
      <c r="J43" s="181"/>
      <c r="K43" s="154" t="str">
        <f t="shared" ref="K43:K66" si="1">IFERROR(IF(H43*J43&lt;&gt;0,ROUND(ROUND(H43,4)*ROUND(J43,4),2),""),"")</f>
        <v/>
      </c>
      <c r="L43" s="146"/>
      <c r="M43" s="146"/>
      <c r="N43" s="72"/>
      <c r="O43" s="177" t="str">
        <f ca="1">IF(N43="","", INDIRECT("base!"&amp;ADDRESS(MATCH(N43,base!$C$2:'base'!$C$133,0)+1,4,4)))</f>
        <v/>
      </c>
      <c r="P43" s="66"/>
      <c r="Q43" s="177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2"/>
      <c r="D44" s="139"/>
      <c r="E44" s="164"/>
      <c r="F44" s="107"/>
      <c r="G44" s="187"/>
      <c r="H44" s="181"/>
      <c r="I44" s="164"/>
      <c r="J44" s="181"/>
      <c r="K44" s="154" t="str">
        <f t="shared" si="1"/>
        <v/>
      </c>
      <c r="L44" s="146"/>
      <c r="M44" s="146"/>
      <c r="N44" s="72"/>
      <c r="O44" s="177" t="str">
        <f ca="1">IF(N44="","", INDIRECT("base!"&amp;ADDRESS(MATCH(N44,base!$C$2:'base'!$C$133,0)+1,4,4)))</f>
        <v/>
      </c>
      <c r="P44" s="66"/>
      <c r="Q44" s="177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2"/>
      <c r="D45" s="139"/>
      <c r="E45" s="164"/>
      <c r="F45" s="107"/>
      <c r="G45" s="187"/>
      <c r="H45" s="181"/>
      <c r="I45" s="164"/>
      <c r="J45" s="181"/>
      <c r="K45" s="154" t="str">
        <f t="shared" si="1"/>
        <v/>
      </c>
      <c r="L45" s="146"/>
      <c r="M45" s="146"/>
      <c r="N45" s="72"/>
      <c r="O45" s="177" t="str">
        <f ca="1">IF(N45="","", INDIRECT("base!"&amp;ADDRESS(MATCH(N45,base!$C$2:'base'!$C$133,0)+1,4,4)))</f>
        <v/>
      </c>
      <c r="P45" s="66"/>
      <c r="Q45" s="177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2"/>
      <c r="D46" s="139"/>
      <c r="E46" s="164"/>
      <c r="F46" s="107"/>
      <c r="G46" s="66"/>
      <c r="H46" s="181"/>
      <c r="I46" s="164"/>
      <c r="J46" s="181"/>
      <c r="K46" s="154" t="str">
        <f t="shared" si="1"/>
        <v/>
      </c>
      <c r="L46" s="146"/>
      <c r="M46" s="146"/>
      <c r="N46" s="72"/>
      <c r="O46" s="177" t="str">
        <f ca="1">IF(N46="","", INDIRECT("base!"&amp;ADDRESS(MATCH(N46,base!$C$2:'base'!$C$133,0)+1,4,4)))</f>
        <v/>
      </c>
      <c r="P46" s="66"/>
      <c r="Q46" s="177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2"/>
      <c r="D47" s="139"/>
      <c r="E47" s="164"/>
      <c r="F47" s="107"/>
      <c r="G47" s="180"/>
      <c r="H47" s="181"/>
      <c r="I47" s="164"/>
      <c r="J47" s="181"/>
      <c r="K47" s="154" t="str">
        <f t="shared" si="1"/>
        <v/>
      </c>
      <c r="L47" s="146"/>
      <c r="M47" s="146"/>
      <c r="N47" s="72"/>
      <c r="O47" s="177" t="str">
        <f ca="1">IF(N47="","", INDIRECT("base!"&amp;ADDRESS(MATCH(N47,base!$C$2:'base'!$C$133,0)+1,4,4)))</f>
        <v/>
      </c>
      <c r="P47" s="66"/>
      <c r="Q47" s="177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2"/>
      <c r="D48" s="139"/>
      <c r="E48" s="164"/>
      <c r="F48" s="107"/>
      <c r="G48" s="66"/>
      <c r="H48" s="181"/>
      <c r="I48" s="164"/>
      <c r="J48" s="181"/>
      <c r="K48" s="154" t="str">
        <f t="shared" si="1"/>
        <v/>
      </c>
      <c r="L48" s="146"/>
      <c r="M48" s="146"/>
      <c r="N48" s="72"/>
      <c r="O48" s="177" t="str">
        <f ca="1">IF(N48="","", INDIRECT("base!"&amp;ADDRESS(MATCH(N48,base!$C$2:'base'!$C$133,0)+1,4,4)))</f>
        <v/>
      </c>
      <c r="P48" s="66"/>
      <c r="Q48" s="177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2"/>
      <c r="D49" s="139"/>
      <c r="E49" s="164"/>
      <c r="F49" s="107"/>
      <c r="G49" s="180"/>
      <c r="H49" s="181"/>
      <c r="I49" s="164"/>
      <c r="J49" s="181"/>
      <c r="K49" s="154" t="str">
        <f t="shared" si="1"/>
        <v/>
      </c>
      <c r="L49" s="146"/>
      <c r="M49" s="146"/>
      <c r="N49" s="72"/>
      <c r="O49" s="177" t="str">
        <f ca="1">IF(N49="","", INDIRECT("base!"&amp;ADDRESS(MATCH(N49,base!$C$2:'base'!$C$133,0)+1,4,4)))</f>
        <v/>
      </c>
      <c r="P49" s="66"/>
      <c r="Q49" s="177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2"/>
      <c r="D50" s="139"/>
      <c r="E50" s="164"/>
      <c r="F50" s="107"/>
      <c r="G50" s="180"/>
      <c r="H50" s="181"/>
      <c r="I50" s="164"/>
      <c r="J50" s="181"/>
      <c r="K50" s="154" t="str">
        <f t="shared" si="1"/>
        <v/>
      </c>
      <c r="L50" s="146"/>
      <c r="M50" s="146"/>
      <c r="N50" s="72"/>
      <c r="O50" s="177" t="str">
        <f ca="1">IF(N50="","", INDIRECT("base!"&amp;ADDRESS(MATCH(N50,base!$C$2:'base'!$C$133,0)+1,4,4)))</f>
        <v/>
      </c>
      <c r="P50" s="66"/>
      <c r="Q50" s="177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2"/>
      <c r="D51" s="139"/>
      <c r="E51" s="164"/>
      <c r="F51" s="107"/>
      <c r="G51" s="66"/>
      <c r="H51" s="181"/>
      <c r="I51" s="164"/>
      <c r="J51" s="181"/>
      <c r="K51" s="154" t="str">
        <f t="shared" si="1"/>
        <v/>
      </c>
      <c r="L51" s="146"/>
      <c r="M51" s="146"/>
      <c r="N51" s="72"/>
      <c r="O51" s="177" t="str">
        <f ca="1">IF(N51="","", INDIRECT("base!"&amp;ADDRESS(MATCH(N51,base!$C$2:'base'!$C$133,0)+1,4,4)))</f>
        <v/>
      </c>
      <c r="P51" s="66"/>
      <c r="Q51" s="177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2"/>
      <c r="D52" s="139"/>
      <c r="E52" s="164"/>
      <c r="F52" s="107"/>
      <c r="G52" s="180"/>
      <c r="H52" s="181"/>
      <c r="I52" s="164"/>
      <c r="J52" s="181"/>
      <c r="K52" s="154" t="str">
        <f t="shared" si="1"/>
        <v/>
      </c>
      <c r="L52" s="146"/>
      <c r="M52" s="146"/>
      <c r="N52" s="72"/>
      <c r="O52" s="177" t="str">
        <f ca="1">IF(N52="","", INDIRECT("base!"&amp;ADDRESS(MATCH(N52,base!$C$2:'base'!$C$133,0)+1,4,4)))</f>
        <v/>
      </c>
      <c r="P52" s="66"/>
      <c r="Q52" s="177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2"/>
      <c r="D53" s="139"/>
      <c r="E53" s="164"/>
      <c r="F53" s="107"/>
      <c r="G53" s="66"/>
      <c r="H53" s="181"/>
      <c r="I53" s="164"/>
      <c r="J53" s="181"/>
      <c r="K53" s="154" t="str">
        <f t="shared" si="1"/>
        <v/>
      </c>
      <c r="L53" s="146"/>
      <c r="M53" s="146"/>
      <c r="N53" s="72"/>
      <c r="O53" s="177" t="str">
        <f ca="1">IF(N53="","", INDIRECT("base!"&amp;ADDRESS(MATCH(N53,base!$C$2:'base'!$C$133,0)+1,4,4)))</f>
        <v/>
      </c>
      <c r="P53" s="66"/>
      <c r="Q53" s="177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2"/>
      <c r="D54" s="139"/>
      <c r="E54" s="164"/>
      <c r="F54" s="107"/>
      <c r="G54" s="66"/>
      <c r="H54" s="181"/>
      <c r="I54" s="164"/>
      <c r="J54" s="181"/>
      <c r="K54" s="154" t="str">
        <f t="shared" si="1"/>
        <v/>
      </c>
      <c r="L54" s="146"/>
      <c r="M54" s="146"/>
      <c r="N54" s="72"/>
      <c r="O54" s="177" t="str">
        <f ca="1">IF(N54="","", INDIRECT("base!"&amp;ADDRESS(MATCH(N54,base!$C$2:'base'!$C$133,0)+1,4,4)))</f>
        <v/>
      </c>
      <c r="P54" s="66"/>
      <c r="Q54" s="177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2"/>
      <c r="D55" s="139"/>
      <c r="E55" s="164"/>
      <c r="F55" s="107"/>
      <c r="G55" s="66"/>
      <c r="H55" s="181"/>
      <c r="I55" s="164"/>
      <c r="J55" s="181"/>
      <c r="K55" s="154" t="str">
        <f t="shared" si="1"/>
        <v/>
      </c>
      <c r="L55" s="146"/>
      <c r="M55" s="146"/>
      <c r="N55" s="72"/>
      <c r="O55" s="177" t="str">
        <f ca="1">IF(N55="","", INDIRECT("base!"&amp;ADDRESS(MATCH(N55,base!$C$2:'base'!$C$133,0)+1,4,4)))</f>
        <v/>
      </c>
      <c r="P55" s="66"/>
      <c r="Q55" s="177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2"/>
      <c r="D56" s="139"/>
      <c r="E56" s="164"/>
      <c r="F56" s="107"/>
      <c r="G56" s="66"/>
      <c r="H56" s="181"/>
      <c r="I56" s="164"/>
      <c r="J56" s="181"/>
      <c r="K56" s="154" t="str">
        <f t="shared" si="1"/>
        <v/>
      </c>
      <c r="L56" s="146"/>
      <c r="M56" s="146"/>
      <c r="N56" s="72"/>
      <c r="O56" s="177" t="str">
        <f ca="1">IF(N56="","", INDIRECT("base!"&amp;ADDRESS(MATCH(N56,base!$C$2:'base'!$C$133,0)+1,4,4)))</f>
        <v/>
      </c>
      <c r="P56" s="66"/>
      <c r="Q56" s="177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2"/>
      <c r="D57" s="139"/>
      <c r="E57" s="164"/>
      <c r="F57" s="107"/>
      <c r="G57" s="66"/>
      <c r="H57" s="181"/>
      <c r="I57" s="164"/>
      <c r="J57" s="181"/>
      <c r="K57" s="154" t="str">
        <f t="shared" si="1"/>
        <v/>
      </c>
      <c r="L57" s="146"/>
      <c r="M57" s="146"/>
      <c r="N57" s="72"/>
      <c r="O57" s="177" t="str">
        <f ca="1">IF(N57="","", INDIRECT("base!"&amp;ADDRESS(MATCH(N57,base!$C$2:'base'!$C$133,0)+1,4,4)))</f>
        <v/>
      </c>
      <c r="P57" s="66"/>
      <c r="Q57" s="177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2"/>
      <c r="D58" s="139"/>
      <c r="E58" s="164"/>
      <c r="F58" s="107"/>
      <c r="G58" s="66"/>
      <c r="H58" s="181"/>
      <c r="I58" s="164"/>
      <c r="J58" s="181"/>
      <c r="K58" s="154" t="str">
        <f t="shared" si="1"/>
        <v/>
      </c>
      <c r="L58" s="146"/>
      <c r="M58" s="146"/>
      <c r="N58" s="72"/>
      <c r="O58" s="177" t="str">
        <f ca="1">IF(N58="","", INDIRECT("base!"&amp;ADDRESS(MATCH(N58,base!$C$2:'base'!$C$133,0)+1,4,4)))</f>
        <v/>
      </c>
      <c r="P58" s="66"/>
      <c r="Q58" s="177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2"/>
      <c r="D59" s="139"/>
      <c r="E59" s="164"/>
      <c r="F59" s="107"/>
      <c r="G59" s="66"/>
      <c r="H59" s="181"/>
      <c r="I59" s="164"/>
      <c r="J59" s="181"/>
      <c r="K59" s="154" t="str">
        <f t="shared" si="1"/>
        <v/>
      </c>
      <c r="L59" s="146"/>
      <c r="M59" s="146"/>
      <c r="N59" s="72"/>
      <c r="O59" s="177" t="str">
        <f ca="1">IF(N59="","", INDIRECT("base!"&amp;ADDRESS(MATCH(N59,base!$C$2:'base'!$C$133,0)+1,4,4)))</f>
        <v/>
      </c>
      <c r="P59" s="66"/>
      <c r="Q59" s="177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2"/>
      <c r="D60" s="139"/>
      <c r="E60" s="164"/>
      <c r="F60" s="107"/>
      <c r="G60" s="66"/>
      <c r="H60" s="181"/>
      <c r="I60" s="164"/>
      <c r="J60" s="181"/>
      <c r="K60" s="154" t="str">
        <f t="shared" si="1"/>
        <v/>
      </c>
      <c r="L60" s="146"/>
      <c r="M60" s="146"/>
      <c r="N60" s="72"/>
      <c r="O60" s="177" t="str">
        <f ca="1">IF(N60="","", INDIRECT("base!"&amp;ADDRESS(MATCH(N60,base!$C$2:'base'!$C$133,0)+1,4,4)))</f>
        <v/>
      </c>
      <c r="P60" s="66"/>
      <c r="Q60" s="177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2"/>
      <c r="D61" s="139"/>
      <c r="E61" s="164"/>
      <c r="F61" s="107"/>
      <c r="G61" s="180"/>
      <c r="H61" s="181"/>
      <c r="I61" s="164"/>
      <c r="J61" s="181"/>
      <c r="K61" s="154" t="str">
        <f t="shared" si="1"/>
        <v/>
      </c>
      <c r="L61" s="146"/>
      <c r="M61" s="146"/>
      <c r="N61" s="72"/>
      <c r="O61" s="177" t="str">
        <f ca="1">IF(N61="","", INDIRECT("base!"&amp;ADDRESS(MATCH(N61,base!$C$2:'base'!$C$133,0)+1,4,4)))</f>
        <v/>
      </c>
      <c r="P61" s="66"/>
      <c r="Q61" s="177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2"/>
      <c r="D62" s="139"/>
      <c r="E62" s="164"/>
      <c r="F62" s="107"/>
      <c r="G62" s="66"/>
      <c r="H62" s="181"/>
      <c r="I62" s="164"/>
      <c r="J62" s="181"/>
      <c r="K62" s="154" t="str">
        <f t="shared" si="1"/>
        <v/>
      </c>
      <c r="L62" s="146"/>
      <c r="M62" s="146"/>
      <c r="N62" s="72"/>
      <c r="O62" s="177" t="str">
        <f ca="1">IF(N62="","", INDIRECT("base!"&amp;ADDRESS(MATCH(N62,base!$C$2:'base'!$C$133,0)+1,4,4)))</f>
        <v/>
      </c>
      <c r="P62" s="66"/>
      <c r="Q62" s="177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2"/>
      <c r="D63" s="139"/>
      <c r="E63" s="164"/>
      <c r="F63" s="107"/>
      <c r="G63" s="66"/>
      <c r="H63" s="181"/>
      <c r="I63" s="164"/>
      <c r="J63" s="181"/>
      <c r="K63" s="154" t="str">
        <f t="shared" si="1"/>
        <v/>
      </c>
      <c r="L63" s="146"/>
      <c r="M63" s="146"/>
      <c r="N63" s="72"/>
      <c r="O63" s="177" t="str">
        <f ca="1">IF(N63="","", INDIRECT("base!"&amp;ADDRESS(MATCH(N63,base!$C$2:'base'!$C$133,0)+1,4,4)))</f>
        <v/>
      </c>
      <c r="P63" s="66"/>
      <c r="Q63" s="177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2"/>
      <c r="D64" s="139"/>
      <c r="E64" s="164"/>
      <c r="F64" s="107"/>
      <c r="G64" s="66"/>
      <c r="H64" s="181"/>
      <c r="I64" s="164"/>
      <c r="J64" s="181"/>
      <c r="K64" s="154" t="str">
        <f t="shared" si="1"/>
        <v/>
      </c>
      <c r="L64" s="146"/>
      <c r="M64" s="146"/>
      <c r="N64" s="72"/>
      <c r="O64" s="177" t="str">
        <f ca="1">IF(N64="","", INDIRECT("base!"&amp;ADDRESS(MATCH(N64,base!$C$2:'base'!$C$133,0)+1,4,4)))</f>
        <v/>
      </c>
      <c r="P64" s="66"/>
      <c r="Q64" s="177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2"/>
      <c r="D65" s="139"/>
      <c r="E65" s="164"/>
      <c r="F65" s="107"/>
      <c r="G65" s="66"/>
      <c r="H65" s="181"/>
      <c r="I65" s="164"/>
      <c r="J65" s="181"/>
      <c r="K65" s="154" t="str">
        <f t="shared" si="1"/>
        <v/>
      </c>
      <c r="L65" s="146"/>
      <c r="M65" s="146"/>
      <c r="N65" s="72"/>
      <c r="O65" s="177" t="str">
        <f ca="1">IF(N65="","", INDIRECT("base!"&amp;ADDRESS(MATCH(N65,base!$C$2:'base'!$C$133,0)+1,4,4)))</f>
        <v/>
      </c>
      <c r="P65" s="66"/>
      <c r="Q65" s="177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2"/>
      <c r="D66" s="139"/>
      <c r="E66" s="164"/>
      <c r="F66" s="107"/>
      <c r="G66" s="66"/>
      <c r="H66" s="181"/>
      <c r="I66" s="164"/>
      <c r="J66" s="181"/>
      <c r="K66" s="154" t="str">
        <f t="shared" si="1"/>
        <v/>
      </c>
      <c r="L66" s="146"/>
      <c r="M66" s="146"/>
      <c r="N66" s="72"/>
      <c r="O66" s="177" t="str">
        <f ca="1">IF(N66="","", INDIRECT("base!"&amp;ADDRESS(MATCH(N66,base!$C$2:'base'!$C$133,0)+1,4,4)))</f>
        <v/>
      </c>
      <c r="P66" s="66"/>
      <c r="Q66" s="177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2"/>
      <c r="D67" s="139"/>
      <c r="E67" s="178"/>
      <c r="F67" s="107"/>
      <c r="G67" s="66"/>
      <c r="H67" s="172"/>
      <c r="I67" s="164"/>
      <c r="J67" s="172"/>
      <c r="K67" s="154" t="str">
        <f t="shared" ref="K67:K80" si="2">IFERROR(IF(H67*J67&lt;&gt;0,ROUND(ROUND(H67,4)*ROUND(J67,4),2),""),"")</f>
        <v/>
      </c>
      <c r="L67" s="146"/>
      <c r="M67" s="146"/>
      <c r="N67" s="72"/>
      <c r="O67" s="177" t="str">
        <f ca="1">IF(N67="","", INDIRECT("base!"&amp;ADDRESS(MATCH(N67,base!$C$2:'base'!$C$133,0)+1,4,4)))</f>
        <v/>
      </c>
      <c r="P67" s="66"/>
      <c r="Q67" s="177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2"/>
      <c r="D68" s="139"/>
      <c r="E68" s="178"/>
      <c r="F68" s="107"/>
      <c r="G68" s="66"/>
      <c r="H68" s="172"/>
      <c r="I68" s="164"/>
      <c r="J68" s="172"/>
      <c r="K68" s="154" t="str">
        <f t="shared" si="2"/>
        <v/>
      </c>
      <c r="L68" s="146"/>
      <c r="M68" s="146"/>
      <c r="N68" s="72"/>
      <c r="O68" s="177" t="str">
        <f ca="1">IF(N68="","", INDIRECT("base!"&amp;ADDRESS(MATCH(N68,base!$C$2:'base'!$C$133,0)+1,4,4)))</f>
        <v/>
      </c>
      <c r="P68" s="66"/>
      <c r="Q68" s="177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2"/>
      <c r="D69" s="139"/>
      <c r="E69" s="178"/>
      <c r="F69" s="107"/>
      <c r="G69" s="66"/>
      <c r="H69" s="172"/>
      <c r="I69" s="164"/>
      <c r="J69" s="172"/>
      <c r="K69" s="154" t="str">
        <f t="shared" si="2"/>
        <v/>
      </c>
      <c r="L69" s="146"/>
      <c r="M69" s="146"/>
      <c r="N69" s="72"/>
      <c r="O69" s="177" t="str">
        <f ca="1">IF(N69="","", INDIRECT("base!"&amp;ADDRESS(MATCH(N69,base!$C$2:'base'!$C$133,0)+1,4,4)))</f>
        <v/>
      </c>
      <c r="P69" s="66"/>
      <c r="Q69" s="177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2"/>
      <c r="D70" s="139"/>
      <c r="E70" s="178"/>
      <c r="F70" s="107"/>
      <c r="G70" s="66"/>
      <c r="H70" s="172"/>
      <c r="I70" s="164"/>
      <c r="J70" s="172"/>
      <c r="K70" s="154" t="str">
        <f t="shared" si="2"/>
        <v/>
      </c>
      <c r="L70" s="146"/>
      <c r="M70" s="146"/>
      <c r="N70" s="72"/>
      <c r="O70" s="177" t="str">
        <f ca="1">IF(N70="","", INDIRECT("base!"&amp;ADDRESS(MATCH(N70,base!$C$2:'base'!$C$133,0)+1,4,4)))</f>
        <v/>
      </c>
      <c r="P70" s="66"/>
      <c r="Q70" s="177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2"/>
      <c r="D71" s="139"/>
      <c r="E71" s="178"/>
      <c r="F71" s="107"/>
      <c r="G71" s="66"/>
      <c r="H71" s="172"/>
      <c r="I71" s="164"/>
      <c r="J71" s="172"/>
      <c r="K71" s="154" t="str">
        <f t="shared" si="2"/>
        <v/>
      </c>
      <c r="L71" s="146"/>
      <c r="M71" s="146"/>
      <c r="N71" s="72"/>
      <c r="O71" s="177" t="str">
        <f ca="1">IF(N71="","", INDIRECT("base!"&amp;ADDRESS(MATCH(N71,base!$C$2:'base'!$C$133,0)+1,4,4)))</f>
        <v/>
      </c>
      <c r="P71" s="66"/>
      <c r="Q71" s="177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2"/>
      <c r="D72" s="139"/>
      <c r="E72" s="178"/>
      <c r="F72" s="107"/>
      <c r="G72" s="66"/>
      <c r="H72" s="172"/>
      <c r="I72" s="164"/>
      <c r="J72" s="172"/>
      <c r="K72" s="154" t="str">
        <f t="shared" si="2"/>
        <v/>
      </c>
      <c r="L72" s="146"/>
      <c r="M72" s="146"/>
      <c r="N72" s="72"/>
      <c r="O72" s="177" t="str">
        <f ca="1">IF(N72="","", INDIRECT("base!"&amp;ADDRESS(MATCH(N72,base!$C$2:'base'!$C$133,0)+1,4,4)))</f>
        <v/>
      </c>
      <c r="P72" s="66"/>
      <c r="Q72" s="177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2"/>
      <c r="D73" s="139"/>
      <c r="E73" s="178"/>
      <c r="F73" s="107"/>
      <c r="G73" s="66"/>
      <c r="H73" s="172"/>
      <c r="I73" s="164"/>
      <c r="J73" s="172"/>
      <c r="K73" s="154" t="str">
        <f t="shared" si="2"/>
        <v/>
      </c>
      <c r="L73" s="146"/>
      <c r="M73" s="146"/>
      <c r="N73" s="72"/>
      <c r="O73" s="177" t="str">
        <f ca="1">IF(N73="","", INDIRECT("base!"&amp;ADDRESS(MATCH(N73,base!$C$2:'base'!$C$133,0)+1,4,4)))</f>
        <v/>
      </c>
      <c r="P73" s="66"/>
      <c r="Q73" s="177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2"/>
      <c r="D74" s="139"/>
      <c r="E74" s="178"/>
      <c r="F74" s="107"/>
      <c r="G74" s="66"/>
      <c r="H74" s="172"/>
      <c r="I74" s="164"/>
      <c r="J74" s="172"/>
      <c r="K74" s="154" t="str">
        <f t="shared" si="2"/>
        <v/>
      </c>
      <c r="L74" s="146"/>
      <c r="M74" s="146"/>
      <c r="N74" s="72"/>
      <c r="O74" s="177" t="str">
        <f ca="1">IF(N74="","", INDIRECT("base!"&amp;ADDRESS(MATCH(N74,base!$C$2:'base'!$C$133,0)+1,4,4)))</f>
        <v/>
      </c>
      <c r="P74" s="66"/>
      <c r="Q74" s="177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2"/>
      <c r="D75" s="139"/>
      <c r="E75" s="178"/>
      <c r="F75" s="107"/>
      <c r="G75" s="66"/>
      <c r="H75" s="172"/>
      <c r="I75" s="164"/>
      <c r="J75" s="172"/>
      <c r="K75" s="154" t="str">
        <f t="shared" si="2"/>
        <v/>
      </c>
      <c r="L75" s="146"/>
      <c r="M75" s="146"/>
      <c r="N75" s="72"/>
      <c r="O75" s="177" t="str">
        <f ca="1">IF(N75="","", INDIRECT("base!"&amp;ADDRESS(MATCH(N75,base!$C$2:'base'!$C$133,0)+1,4,4)))</f>
        <v/>
      </c>
      <c r="P75" s="66"/>
      <c r="Q75" s="177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2"/>
      <c r="D76" s="139"/>
      <c r="E76" s="178"/>
      <c r="F76" s="107"/>
      <c r="G76" s="66"/>
      <c r="H76" s="172"/>
      <c r="I76" s="164"/>
      <c r="J76" s="172"/>
      <c r="K76" s="154" t="str">
        <f t="shared" si="2"/>
        <v/>
      </c>
      <c r="L76" s="146"/>
      <c r="M76" s="146"/>
      <c r="N76" s="72"/>
      <c r="O76" s="177" t="str">
        <f ca="1">IF(N76="","", INDIRECT("base!"&amp;ADDRESS(MATCH(N76,base!$C$2:'base'!$C$133,0)+1,4,4)))</f>
        <v/>
      </c>
      <c r="P76" s="66"/>
      <c r="Q76" s="177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2"/>
      <c r="D77" s="139"/>
      <c r="E77" s="178"/>
      <c r="F77" s="107"/>
      <c r="G77" s="66"/>
      <c r="H77" s="172"/>
      <c r="I77" s="164"/>
      <c r="J77" s="172"/>
      <c r="K77" s="154" t="str">
        <f t="shared" si="2"/>
        <v/>
      </c>
      <c r="L77" s="146"/>
      <c r="M77" s="146"/>
      <c r="N77" s="72"/>
      <c r="O77" s="177" t="str">
        <f ca="1">IF(N77="","", INDIRECT("base!"&amp;ADDRESS(MATCH(N77,base!$C$2:'base'!$C$133,0)+1,4,4)))</f>
        <v/>
      </c>
      <c r="P77" s="66"/>
      <c r="Q77" s="177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2"/>
      <c r="D78" s="139"/>
      <c r="E78" s="178"/>
      <c r="F78" s="107"/>
      <c r="G78" s="66"/>
      <c r="H78" s="172"/>
      <c r="I78" s="164"/>
      <c r="J78" s="172"/>
      <c r="K78" s="154" t="str">
        <f t="shared" si="2"/>
        <v/>
      </c>
      <c r="L78" s="146"/>
      <c r="M78" s="146"/>
      <c r="N78" s="72"/>
      <c r="O78" s="177" t="str">
        <f ca="1">IF(N78="","", INDIRECT("base!"&amp;ADDRESS(MATCH(N78,base!$C$2:'base'!$C$133,0)+1,4,4)))</f>
        <v/>
      </c>
      <c r="P78" s="66"/>
      <c r="Q78" s="177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2"/>
      <c r="D79" s="139"/>
      <c r="E79" s="178"/>
      <c r="F79" s="107"/>
      <c r="G79" s="66"/>
      <c r="H79" s="172"/>
      <c r="I79" s="164"/>
      <c r="J79" s="172"/>
      <c r="K79" s="154" t="str">
        <f t="shared" si="2"/>
        <v/>
      </c>
      <c r="L79" s="146"/>
      <c r="M79" s="146"/>
      <c r="N79" s="72"/>
      <c r="O79" s="177" t="str">
        <f ca="1">IF(N79="","", INDIRECT("base!"&amp;ADDRESS(MATCH(N79,base!$C$2:'base'!$C$133,0)+1,4,4)))</f>
        <v/>
      </c>
      <c r="P79" s="66"/>
      <c r="Q79" s="177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2"/>
      <c r="D80" s="139"/>
      <c r="E80" s="178"/>
      <c r="F80" s="107"/>
      <c r="G80" s="66"/>
      <c r="H80" s="172"/>
      <c r="I80" s="164"/>
      <c r="J80" s="172"/>
      <c r="K80" s="154" t="str">
        <f t="shared" si="2"/>
        <v/>
      </c>
      <c r="L80" s="146"/>
      <c r="M80" s="146"/>
      <c r="N80" s="72"/>
      <c r="O80" s="177" t="str">
        <f ca="1">IF(N80="","", INDIRECT("base!"&amp;ADDRESS(MATCH(N80,base!$C$2:'base'!$C$133,0)+1,4,4)))</f>
        <v/>
      </c>
      <c r="P80" s="66"/>
      <c r="Q80" s="177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2"/>
      <c r="D81" s="139"/>
      <c r="E81" s="178"/>
      <c r="F81" s="107"/>
      <c r="G81" s="66"/>
      <c r="H81" s="172"/>
      <c r="I81" s="164"/>
      <c r="J81" s="172"/>
      <c r="K81" s="154" t="str">
        <f t="shared" ref="K81:K115" si="3">IFERROR(IF(H81*J81&lt;&gt;0,ROUND(ROUND(H81,4)*ROUND(J81,4),2),""),"")</f>
        <v/>
      </c>
      <c r="L81" s="146"/>
      <c r="M81" s="146"/>
      <c r="N81" s="72"/>
      <c r="O81" s="177" t="str">
        <f ca="1">IF(N81="","", INDIRECT("base!"&amp;ADDRESS(MATCH(N81,base!$C$2:'base'!$C$133,0)+1,4,4)))</f>
        <v/>
      </c>
      <c r="P81" s="66"/>
      <c r="Q81" s="177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2"/>
      <c r="D82" s="139"/>
      <c r="E82" s="178"/>
      <c r="F82" s="107"/>
      <c r="G82" s="66"/>
      <c r="H82" s="172"/>
      <c r="I82" s="164"/>
      <c r="J82" s="172"/>
      <c r="K82" s="154" t="str">
        <f t="shared" si="3"/>
        <v/>
      </c>
      <c r="L82" s="146"/>
      <c r="M82" s="146"/>
      <c r="N82" s="72"/>
      <c r="O82" s="177" t="str">
        <f ca="1">IF(N82="","", INDIRECT("base!"&amp;ADDRESS(MATCH(N82,base!$C$2:'base'!$C$133,0)+1,4,4)))</f>
        <v/>
      </c>
      <c r="P82" s="66"/>
      <c r="Q82" s="177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2"/>
      <c r="D83" s="139"/>
      <c r="E83" s="178"/>
      <c r="F83" s="107"/>
      <c r="G83" s="66"/>
      <c r="H83" s="172"/>
      <c r="I83" s="164"/>
      <c r="J83" s="172"/>
      <c r="K83" s="154" t="str">
        <f t="shared" si="3"/>
        <v/>
      </c>
      <c r="L83" s="146"/>
      <c r="M83" s="146"/>
      <c r="N83" s="72"/>
      <c r="O83" s="177" t="str">
        <f ca="1">IF(N83="","", INDIRECT("base!"&amp;ADDRESS(MATCH(N83,base!$C$2:'base'!$C$133,0)+1,4,4)))</f>
        <v/>
      </c>
      <c r="P83" s="66"/>
      <c r="Q83" s="177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2"/>
      <c r="D84" s="139"/>
      <c r="E84" s="178"/>
      <c r="F84" s="107"/>
      <c r="G84" s="66"/>
      <c r="H84" s="172"/>
      <c r="I84" s="164"/>
      <c r="J84" s="172"/>
      <c r="K84" s="154" t="str">
        <f t="shared" si="3"/>
        <v/>
      </c>
      <c r="L84" s="146"/>
      <c r="M84" s="146"/>
      <c r="N84" s="72"/>
      <c r="O84" s="177" t="str">
        <f ca="1">IF(N84="","", INDIRECT("base!"&amp;ADDRESS(MATCH(N84,base!$C$2:'base'!$C$133,0)+1,4,4)))</f>
        <v/>
      </c>
      <c r="P84" s="66"/>
      <c r="Q84" s="177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2"/>
      <c r="D85" s="139"/>
      <c r="E85" s="178"/>
      <c r="F85" s="107"/>
      <c r="G85" s="66"/>
      <c r="H85" s="172"/>
      <c r="I85" s="164"/>
      <c r="J85" s="172"/>
      <c r="K85" s="154" t="str">
        <f t="shared" si="3"/>
        <v/>
      </c>
      <c r="L85" s="146"/>
      <c r="M85" s="146"/>
      <c r="N85" s="72"/>
      <c r="O85" s="177" t="str">
        <f ca="1">IF(N85="","", INDIRECT("base!"&amp;ADDRESS(MATCH(N85,base!$C$2:'base'!$C$133,0)+1,4,4)))</f>
        <v/>
      </c>
      <c r="P85" s="66"/>
      <c r="Q85" s="177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2"/>
      <c r="D86" s="139"/>
      <c r="E86" s="178"/>
      <c r="F86" s="107"/>
      <c r="G86" s="66"/>
      <c r="H86" s="172"/>
      <c r="I86" s="164"/>
      <c r="J86" s="172"/>
      <c r="K86" s="154" t="str">
        <f t="shared" si="3"/>
        <v/>
      </c>
      <c r="L86" s="146"/>
      <c r="M86" s="146"/>
      <c r="N86" s="72"/>
      <c r="O86" s="177" t="str">
        <f ca="1">IF(N86="","", INDIRECT("base!"&amp;ADDRESS(MATCH(N86,base!$C$2:'base'!$C$133,0)+1,4,4)))</f>
        <v/>
      </c>
      <c r="P86" s="66"/>
      <c r="Q86" s="177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2"/>
      <c r="D87" s="139"/>
      <c r="E87" s="178"/>
      <c r="F87" s="107"/>
      <c r="G87" s="66"/>
      <c r="H87" s="172"/>
      <c r="I87" s="164"/>
      <c r="J87" s="172"/>
      <c r="K87" s="154" t="str">
        <f t="shared" si="3"/>
        <v/>
      </c>
      <c r="L87" s="146"/>
      <c r="M87" s="146"/>
      <c r="N87" s="72"/>
      <c r="O87" s="177" t="str">
        <f ca="1">IF(N87="","", INDIRECT("base!"&amp;ADDRESS(MATCH(N87,base!$C$2:'base'!$C$133,0)+1,4,4)))</f>
        <v/>
      </c>
      <c r="P87" s="66"/>
      <c r="Q87" s="177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2"/>
      <c r="D88" s="139"/>
      <c r="E88" s="178"/>
      <c r="F88" s="107"/>
      <c r="G88" s="66"/>
      <c r="H88" s="172"/>
      <c r="I88" s="164"/>
      <c r="J88" s="172"/>
      <c r="K88" s="154" t="str">
        <f t="shared" si="3"/>
        <v/>
      </c>
      <c r="L88" s="146"/>
      <c r="M88" s="146"/>
      <c r="N88" s="72"/>
      <c r="O88" s="177" t="str">
        <f ca="1">IF(N88="","", INDIRECT("base!"&amp;ADDRESS(MATCH(N88,base!$C$2:'base'!$C$133,0)+1,4,4)))</f>
        <v/>
      </c>
      <c r="P88" s="66"/>
      <c r="Q88" s="177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2"/>
      <c r="D89" s="139"/>
      <c r="E89" s="178"/>
      <c r="F89" s="107"/>
      <c r="G89" s="66"/>
      <c r="H89" s="172"/>
      <c r="I89" s="164"/>
      <c r="J89" s="172"/>
      <c r="K89" s="154" t="str">
        <f t="shared" si="3"/>
        <v/>
      </c>
      <c r="L89" s="146"/>
      <c r="M89" s="146"/>
      <c r="N89" s="72"/>
      <c r="O89" s="177" t="str">
        <f ca="1">IF(N89="","", INDIRECT("base!"&amp;ADDRESS(MATCH(N89,base!$C$2:'base'!$C$133,0)+1,4,4)))</f>
        <v/>
      </c>
      <c r="P89" s="66"/>
      <c r="Q89" s="177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2"/>
      <c r="D90" s="139"/>
      <c r="E90" s="178"/>
      <c r="F90" s="107"/>
      <c r="G90" s="66"/>
      <c r="H90" s="172"/>
      <c r="I90" s="164"/>
      <c r="J90" s="172"/>
      <c r="K90" s="154" t="str">
        <f t="shared" si="3"/>
        <v/>
      </c>
      <c r="L90" s="146"/>
      <c r="M90" s="146"/>
      <c r="N90" s="72"/>
      <c r="O90" s="177" t="str">
        <f ca="1">IF(N90="","", INDIRECT("base!"&amp;ADDRESS(MATCH(N90,base!$C$2:'base'!$C$133,0)+1,4,4)))</f>
        <v/>
      </c>
      <c r="P90" s="66"/>
      <c r="Q90" s="177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2"/>
      <c r="D91" s="139"/>
      <c r="E91" s="178"/>
      <c r="F91" s="107"/>
      <c r="G91" s="66"/>
      <c r="H91" s="172"/>
      <c r="I91" s="164"/>
      <c r="J91" s="172"/>
      <c r="K91" s="154" t="str">
        <f t="shared" si="3"/>
        <v/>
      </c>
      <c r="L91" s="146"/>
      <c r="M91" s="146"/>
      <c r="N91" s="72"/>
      <c r="O91" s="177" t="str">
        <f ca="1">IF(N91="","", INDIRECT("base!"&amp;ADDRESS(MATCH(N91,base!$C$2:'base'!$C$133,0)+1,4,4)))</f>
        <v/>
      </c>
      <c r="P91" s="66"/>
      <c r="Q91" s="177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2"/>
      <c r="D92" s="139"/>
      <c r="E92" s="178"/>
      <c r="F92" s="107"/>
      <c r="G92" s="66"/>
      <c r="H92" s="172"/>
      <c r="I92" s="164"/>
      <c r="J92" s="172"/>
      <c r="K92" s="154" t="str">
        <f t="shared" si="3"/>
        <v/>
      </c>
      <c r="L92" s="146"/>
      <c r="M92" s="146"/>
      <c r="N92" s="72"/>
      <c r="O92" s="177" t="str">
        <f ca="1">IF(N92="","", INDIRECT("base!"&amp;ADDRESS(MATCH(N92,base!$C$2:'base'!$C$133,0)+1,4,4)))</f>
        <v/>
      </c>
      <c r="P92" s="66"/>
      <c r="Q92" s="177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2"/>
      <c r="D93" s="139"/>
      <c r="E93" s="178"/>
      <c r="F93" s="107"/>
      <c r="G93" s="66"/>
      <c r="H93" s="172"/>
      <c r="I93" s="164"/>
      <c r="J93" s="172"/>
      <c r="K93" s="154" t="str">
        <f t="shared" si="3"/>
        <v/>
      </c>
      <c r="L93" s="146"/>
      <c r="M93" s="146"/>
      <c r="N93" s="72"/>
      <c r="O93" s="177" t="str">
        <f ca="1">IF(N93="","", INDIRECT("base!"&amp;ADDRESS(MATCH(N93,base!$C$2:'base'!$C$133,0)+1,4,4)))</f>
        <v/>
      </c>
      <c r="P93" s="66"/>
      <c r="Q93" s="177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2"/>
      <c r="D94" s="139"/>
      <c r="E94" s="178"/>
      <c r="F94" s="107"/>
      <c r="G94" s="66"/>
      <c r="H94" s="172"/>
      <c r="I94" s="164"/>
      <c r="J94" s="172"/>
      <c r="K94" s="154" t="str">
        <f t="shared" si="3"/>
        <v/>
      </c>
      <c r="L94" s="146"/>
      <c r="M94" s="146"/>
      <c r="N94" s="72"/>
      <c r="O94" s="177" t="str">
        <f ca="1">IF(N94="","", INDIRECT("base!"&amp;ADDRESS(MATCH(N94,base!$C$2:'base'!$C$133,0)+1,4,4)))</f>
        <v/>
      </c>
      <c r="P94" s="66"/>
      <c r="Q94" s="177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2"/>
      <c r="D95" s="139"/>
      <c r="E95" s="178"/>
      <c r="F95" s="107"/>
      <c r="G95" s="66"/>
      <c r="H95" s="172"/>
      <c r="I95" s="164"/>
      <c r="J95" s="172"/>
      <c r="K95" s="154" t="str">
        <f t="shared" si="3"/>
        <v/>
      </c>
      <c r="L95" s="146"/>
      <c r="M95" s="146"/>
      <c r="N95" s="72"/>
      <c r="O95" s="177" t="str">
        <f ca="1">IF(N95="","", INDIRECT("base!"&amp;ADDRESS(MATCH(N95,base!$C$2:'base'!$C$133,0)+1,4,4)))</f>
        <v/>
      </c>
      <c r="P95" s="66"/>
      <c r="Q95" s="177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2"/>
      <c r="D96" s="139"/>
      <c r="E96" s="178"/>
      <c r="F96" s="107"/>
      <c r="G96" s="66"/>
      <c r="H96" s="172"/>
      <c r="I96" s="164"/>
      <c r="J96" s="172"/>
      <c r="K96" s="154" t="str">
        <f t="shared" si="3"/>
        <v/>
      </c>
      <c r="L96" s="146"/>
      <c r="M96" s="146"/>
      <c r="N96" s="72"/>
      <c r="O96" s="177" t="str">
        <f ca="1">IF(N96="","", INDIRECT("base!"&amp;ADDRESS(MATCH(N96,base!$C$2:'base'!$C$133,0)+1,4,4)))</f>
        <v/>
      </c>
      <c r="P96" s="66"/>
      <c r="Q96" s="177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2"/>
      <c r="D97" s="139"/>
      <c r="E97" s="178"/>
      <c r="F97" s="107"/>
      <c r="G97" s="66"/>
      <c r="H97" s="172"/>
      <c r="I97" s="164"/>
      <c r="J97" s="172"/>
      <c r="K97" s="154" t="str">
        <f t="shared" si="3"/>
        <v/>
      </c>
      <c r="L97" s="146"/>
      <c r="M97" s="146"/>
      <c r="N97" s="72"/>
      <c r="O97" s="177" t="str">
        <f ca="1">IF(N97="","", INDIRECT("base!"&amp;ADDRESS(MATCH(N97,base!$C$2:'base'!$C$133,0)+1,4,4)))</f>
        <v/>
      </c>
      <c r="P97" s="66"/>
      <c r="Q97" s="177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2"/>
      <c r="D98" s="139"/>
      <c r="E98" s="178"/>
      <c r="F98" s="107"/>
      <c r="G98" s="66"/>
      <c r="H98" s="172"/>
      <c r="I98" s="164"/>
      <c r="J98" s="172"/>
      <c r="K98" s="154" t="str">
        <f t="shared" si="3"/>
        <v/>
      </c>
      <c r="L98" s="146"/>
      <c r="M98" s="146"/>
      <c r="N98" s="72"/>
      <c r="O98" s="177" t="str">
        <f ca="1">IF(N98="","", INDIRECT("base!"&amp;ADDRESS(MATCH(N98,base!$C$2:'base'!$C$133,0)+1,4,4)))</f>
        <v/>
      </c>
      <c r="P98" s="66"/>
      <c r="Q98" s="177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2"/>
      <c r="D99" s="139"/>
      <c r="E99" s="178"/>
      <c r="F99" s="107"/>
      <c r="G99" s="66"/>
      <c r="H99" s="172"/>
      <c r="I99" s="164"/>
      <c r="J99" s="172"/>
      <c r="K99" s="154" t="str">
        <f t="shared" si="3"/>
        <v/>
      </c>
      <c r="L99" s="146"/>
      <c r="M99" s="146"/>
      <c r="N99" s="72"/>
      <c r="O99" s="177" t="str">
        <f ca="1">IF(N99="","", INDIRECT("base!"&amp;ADDRESS(MATCH(N99,base!$C$2:'base'!$C$133,0)+1,4,4)))</f>
        <v/>
      </c>
      <c r="P99" s="66"/>
      <c r="Q99" s="177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2"/>
      <c r="D100" s="139"/>
      <c r="E100" s="178"/>
      <c r="F100" s="107"/>
      <c r="G100" s="66"/>
      <c r="H100" s="172"/>
      <c r="I100" s="164"/>
      <c r="J100" s="172"/>
      <c r="K100" s="154" t="str">
        <f t="shared" si="3"/>
        <v/>
      </c>
      <c r="L100" s="146"/>
      <c r="M100" s="146"/>
      <c r="N100" s="72"/>
      <c r="O100" s="177" t="str">
        <f ca="1">IF(N100="","", INDIRECT("base!"&amp;ADDRESS(MATCH(N100,base!$C$2:'base'!$C$133,0)+1,4,4)))</f>
        <v/>
      </c>
      <c r="P100" s="66"/>
      <c r="Q100" s="177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2"/>
      <c r="D101" s="139"/>
      <c r="E101" s="178"/>
      <c r="F101" s="107"/>
      <c r="G101" s="66"/>
      <c r="H101" s="172"/>
      <c r="I101" s="164"/>
      <c r="J101" s="172"/>
      <c r="K101" s="154" t="str">
        <f t="shared" si="3"/>
        <v/>
      </c>
      <c r="L101" s="146"/>
      <c r="M101" s="146"/>
      <c r="N101" s="72"/>
      <c r="O101" s="177" t="str">
        <f ca="1">IF(N101="","", INDIRECT("base!"&amp;ADDRESS(MATCH(N101,base!$C$2:'base'!$C$133,0)+1,4,4)))</f>
        <v/>
      </c>
      <c r="P101" s="66"/>
      <c r="Q101" s="177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2"/>
      <c r="D102" s="139"/>
      <c r="E102" s="178"/>
      <c r="F102" s="107"/>
      <c r="G102" s="66"/>
      <c r="H102" s="172"/>
      <c r="I102" s="164"/>
      <c r="J102" s="172"/>
      <c r="K102" s="154" t="str">
        <f t="shared" si="3"/>
        <v/>
      </c>
      <c r="L102" s="146"/>
      <c r="M102" s="146"/>
      <c r="N102" s="72"/>
      <c r="O102" s="177" t="str">
        <f ca="1">IF(N102="","", INDIRECT("base!"&amp;ADDRESS(MATCH(N102,base!$C$2:'base'!$C$133,0)+1,4,4)))</f>
        <v/>
      </c>
      <c r="P102" s="66"/>
      <c r="Q102" s="177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2"/>
      <c r="D103" s="139"/>
      <c r="E103" s="178"/>
      <c r="F103" s="107"/>
      <c r="G103" s="66"/>
      <c r="H103" s="172"/>
      <c r="I103" s="164"/>
      <c r="J103" s="172"/>
      <c r="K103" s="154" t="str">
        <f t="shared" si="3"/>
        <v/>
      </c>
      <c r="L103" s="146"/>
      <c r="M103" s="146"/>
      <c r="N103" s="72"/>
      <c r="O103" s="177" t="str">
        <f ca="1">IF(N103="","", INDIRECT("base!"&amp;ADDRESS(MATCH(N103,base!$C$2:'base'!$C$133,0)+1,4,4)))</f>
        <v/>
      </c>
      <c r="P103" s="66"/>
      <c r="Q103" s="177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2"/>
      <c r="D104" s="139"/>
      <c r="E104" s="178"/>
      <c r="F104" s="107"/>
      <c r="G104" s="66"/>
      <c r="H104" s="172"/>
      <c r="I104" s="164"/>
      <c r="J104" s="172"/>
      <c r="K104" s="154" t="str">
        <f t="shared" si="3"/>
        <v/>
      </c>
      <c r="L104" s="146"/>
      <c r="M104" s="146"/>
      <c r="N104" s="72"/>
      <c r="O104" s="177" t="str">
        <f ca="1">IF(N104="","", INDIRECT("base!"&amp;ADDRESS(MATCH(N104,base!$C$2:'base'!$C$133,0)+1,4,4)))</f>
        <v/>
      </c>
      <c r="P104" s="66"/>
      <c r="Q104" s="177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2"/>
      <c r="D105" s="139"/>
      <c r="E105" s="178"/>
      <c r="F105" s="107"/>
      <c r="G105" s="66"/>
      <c r="H105" s="172"/>
      <c r="I105" s="164"/>
      <c r="J105" s="172"/>
      <c r="K105" s="154" t="str">
        <f t="shared" si="3"/>
        <v/>
      </c>
      <c r="L105" s="146"/>
      <c r="M105" s="146"/>
      <c r="N105" s="72"/>
      <c r="O105" s="177" t="str">
        <f ca="1">IF(N105="","", INDIRECT("base!"&amp;ADDRESS(MATCH(N105,base!$C$2:'base'!$C$133,0)+1,4,4)))</f>
        <v/>
      </c>
      <c r="P105" s="66"/>
      <c r="Q105" s="177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2"/>
      <c r="D106" s="139"/>
      <c r="E106" s="178"/>
      <c r="F106" s="107"/>
      <c r="G106" s="66"/>
      <c r="H106" s="172"/>
      <c r="I106" s="164"/>
      <c r="J106" s="172"/>
      <c r="K106" s="154" t="str">
        <f t="shared" si="3"/>
        <v/>
      </c>
      <c r="L106" s="146"/>
      <c r="M106" s="146"/>
      <c r="N106" s="72"/>
      <c r="O106" s="177" t="str">
        <f ca="1">IF(N106="","", INDIRECT("base!"&amp;ADDRESS(MATCH(N106,base!$C$2:'base'!$C$133,0)+1,4,4)))</f>
        <v/>
      </c>
      <c r="P106" s="66"/>
      <c r="Q106" s="177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2"/>
      <c r="D107" s="139"/>
      <c r="E107" s="178"/>
      <c r="F107" s="107"/>
      <c r="G107" s="66"/>
      <c r="H107" s="172"/>
      <c r="I107" s="164"/>
      <c r="J107" s="172"/>
      <c r="K107" s="154" t="str">
        <f t="shared" si="3"/>
        <v/>
      </c>
      <c r="L107" s="146"/>
      <c r="M107" s="146"/>
      <c r="N107" s="72"/>
      <c r="O107" s="177" t="str">
        <f ca="1">IF(N107="","", INDIRECT("base!"&amp;ADDRESS(MATCH(N107,base!$C$2:'base'!$C$133,0)+1,4,4)))</f>
        <v/>
      </c>
      <c r="P107" s="66"/>
      <c r="Q107" s="177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2"/>
      <c r="D108" s="139"/>
      <c r="E108" s="178"/>
      <c r="F108" s="107"/>
      <c r="G108" s="66"/>
      <c r="H108" s="172"/>
      <c r="I108" s="164"/>
      <c r="J108" s="172"/>
      <c r="K108" s="154" t="str">
        <f t="shared" si="3"/>
        <v/>
      </c>
      <c r="L108" s="146"/>
      <c r="M108" s="146"/>
      <c r="N108" s="72"/>
      <c r="O108" s="177" t="str">
        <f ca="1">IF(N108="","", INDIRECT("base!"&amp;ADDRESS(MATCH(N108,base!$C$2:'base'!$C$133,0)+1,4,4)))</f>
        <v/>
      </c>
      <c r="P108" s="66"/>
      <c r="Q108" s="177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2"/>
      <c r="D109" s="139"/>
      <c r="E109" s="178"/>
      <c r="F109" s="107"/>
      <c r="G109" s="66"/>
      <c r="H109" s="172"/>
      <c r="I109" s="164"/>
      <c r="J109" s="172"/>
      <c r="K109" s="154" t="str">
        <f t="shared" si="3"/>
        <v/>
      </c>
      <c r="L109" s="146"/>
      <c r="M109" s="146"/>
      <c r="N109" s="72"/>
      <c r="O109" s="177" t="str">
        <f ca="1">IF(N109="","", INDIRECT("base!"&amp;ADDRESS(MATCH(N109,base!$C$2:'base'!$C$133,0)+1,4,4)))</f>
        <v/>
      </c>
      <c r="P109" s="66"/>
      <c r="Q109" s="177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2"/>
      <c r="D110" s="139"/>
      <c r="E110" s="178"/>
      <c r="F110" s="107"/>
      <c r="G110" s="66"/>
      <c r="H110" s="172"/>
      <c r="I110" s="164"/>
      <c r="J110" s="172"/>
      <c r="K110" s="154" t="str">
        <f t="shared" si="3"/>
        <v/>
      </c>
      <c r="L110" s="146"/>
      <c r="M110" s="146"/>
      <c r="N110" s="72"/>
      <c r="O110" s="177" t="str">
        <f ca="1">IF(N110="","", INDIRECT("base!"&amp;ADDRESS(MATCH(N110,base!$C$2:'base'!$C$133,0)+1,4,4)))</f>
        <v/>
      </c>
      <c r="P110" s="66"/>
      <c r="Q110" s="177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2"/>
      <c r="D111" s="139"/>
      <c r="E111" s="178"/>
      <c r="F111" s="107"/>
      <c r="G111" s="66"/>
      <c r="H111" s="172"/>
      <c r="I111" s="164"/>
      <c r="J111" s="172"/>
      <c r="K111" s="154" t="str">
        <f t="shared" si="3"/>
        <v/>
      </c>
      <c r="L111" s="146"/>
      <c r="M111" s="146"/>
      <c r="N111" s="72"/>
      <c r="O111" s="177" t="str">
        <f ca="1">IF(N111="","", INDIRECT("base!"&amp;ADDRESS(MATCH(N111,base!$C$2:'base'!$C$133,0)+1,4,4)))</f>
        <v/>
      </c>
      <c r="P111" s="66"/>
      <c r="Q111" s="177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2"/>
      <c r="D112" s="139"/>
      <c r="E112" s="178"/>
      <c r="F112" s="107"/>
      <c r="G112" s="66"/>
      <c r="H112" s="172"/>
      <c r="I112" s="164"/>
      <c r="J112" s="172"/>
      <c r="K112" s="154" t="str">
        <f t="shared" si="3"/>
        <v/>
      </c>
      <c r="L112" s="146"/>
      <c r="M112" s="146"/>
      <c r="N112" s="72"/>
      <c r="O112" s="177" t="str">
        <f ca="1">IF(N112="","", INDIRECT("base!"&amp;ADDRESS(MATCH(N112,base!$C$2:'base'!$C$133,0)+1,4,4)))</f>
        <v/>
      </c>
      <c r="P112" s="66"/>
      <c r="Q112" s="177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2"/>
      <c r="D113" s="139"/>
      <c r="E113" s="178"/>
      <c r="F113" s="107"/>
      <c r="G113" s="66"/>
      <c r="H113" s="172"/>
      <c r="I113" s="164"/>
      <c r="J113" s="172"/>
      <c r="K113" s="154" t="str">
        <f t="shared" si="3"/>
        <v/>
      </c>
      <c r="L113" s="146"/>
      <c r="M113" s="146"/>
      <c r="N113" s="72"/>
      <c r="O113" s="177" t="str">
        <f ca="1">IF(N113="","", INDIRECT("base!"&amp;ADDRESS(MATCH(N113,base!$C$2:'base'!$C$133,0)+1,4,4)))</f>
        <v/>
      </c>
      <c r="P113" s="66"/>
      <c r="Q113" s="177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64"/>
      <c r="B114" s="176" t="str">
        <f>IF(AND(G114&lt;&gt;"",H114&gt;0,I114&lt;&gt;"",J114&lt;&gt;0,K114&lt;&gt;0),COUNT($B$11:B113)+1,"")</f>
        <v/>
      </c>
      <c r="C114" s="72"/>
      <c r="D114" s="139"/>
      <c r="E114" s="178"/>
      <c r="F114" s="107"/>
      <c r="G114" s="66"/>
      <c r="H114" s="172"/>
      <c r="I114" s="164"/>
      <c r="J114" s="172"/>
      <c r="K114" s="154" t="str">
        <f t="shared" si="3"/>
        <v/>
      </c>
      <c r="L114" s="146"/>
      <c r="M114" s="146"/>
      <c r="N114" s="72"/>
      <c r="O114" s="177" t="str">
        <f ca="1">IF(N114="","", INDIRECT("base!"&amp;ADDRESS(MATCH(N114,base!$C$2:'base'!$C$133,0)+1,4,4)))</f>
        <v/>
      </c>
      <c r="P114" s="66"/>
      <c r="Q114" s="177" t="str">
        <f ca="1">IF(P114="","", INDIRECT("base!"&amp;ADDRESS(MATCH(CONCATENATE(N114,"|",P114),base!$G$2:'base'!$G$1817,0)+1,6,4)))</f>
        <v/>
      </c>
      <c r="R114" s="66"/>
    </row>
    <row r="115" spans="1:18" x14ac:dyDescent="0.25">
      <c r="A115" s="164"/>
      <c r="B115" s="176" t="str">
        <f>IF(AND(G115&lt;&gt;"",H115&gt;0,I115&lt;&gt;"",J115&lt;&gt;0,K115&lt;&gt;0),COUNT($B$11:B114)+1,"")</f>
        <v/>
      </c>
      <c r="C115" s="72"/>
      <c r="D115" s="139"/>
      <c r="E115" s="178"/>
      <c r="F115" s="107"/>
      <c r="G115" s="66"/>
      <c r="H115" s="172"/>
      <c r="I115" s="164"/>
      <c r="J115" s="172"/>
      <c r="K115" s="154" t="str">
        <f t="shared" si="3"/>
        <v/>
      </c>
      <c r="L115" s="146"/>
      <c r="M115" s="146"/>
      <c r="N115" s="72"/>
      <c r="O115" s="177" t="str">
        <f ca="1">IF(N115="","", INDIRECT("base!"&amp;ADDRESS(MATCH(N115,base!$C$2:'base'!$C$133,0)+1,4,4)))</f>
        <v/>
      </c>
      <c r="P115" s="66"/>
      <c r="Q115" s="177" t="str">
        <f ca="1">IF(P115="","", INDIRECT("base!"&amp;ADDRESS(MATCH(CONCATENATE(N115,"|",P115),base!$G$2:'base'!$G$1817,0)+1,6,4)))</f>
        <v/>
      </c>
      <c r="R115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base!$N$2:$N$20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base!$N$2:$N$21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base!$I$2:$I$120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base!$I$2:$I$121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4"/>
  <sheetViews>
    <sheetView workbookViewId="0">
      <selection activeCell="E10" sqref="E10:K10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3" customWidth="1"/>
    <col min="8" max="8" width="18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8" t="s">
        <v>3679</v>
      </c>
      <c r="B1" s="249"/>
      <c r="C1" s="249"/>
      <c r="D1" s="249"/>
      <c r="E1" s="249"/>
      <c r="F1" s="249"/>
      <c r="G1" s="249"/>
      <c r="H1" s="250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57" t="str">
        <f>IF(Identificação!B2=0,"",Identificação!B2)</f>
        <v>Convite</v>
      </c>
      <c r="D2" s="257"/>
      <c r="E2" s="30" t="s">
        <v>151</v>
      </c>
      <c r="F2" s="31">
        <f>IF(Identificação!E2=0,"",Identificação!E2)</f>
        <v>6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55" t="s">
        <v>153</v>
      </c>
      <c r="B3" s="256"/>
      <c r="C3" s="253" t="str">
        <f>IF(Identificação!B3=0,"",Identificação!B3)</f>
        <v>Contenção por cortina em concreto armado na Avenida Independência</v>
      </c>
      <c r="D3" s="253"/>
      <c r="E3" s="253"/>
      <c r="F3" s="253"/>
      <c r="G3" s="253"/>
      <c r="H3" s="254"/>
      <c r="I3" s="151"/>
      <c r="J3" s="151"/>
    </row>
    <row r="4" spans="1:12" s="29" customFormat="1" ht="15.75" thickBot="1" x14ac:dyDescent="0.3">
      <c r="A4" s="19" t="s">
        <v>3791</v>
      </c>
      <c r="B4" s="27"/>
      <c r="C4" s="258"/>
      <c r="D4" s="258"/>
      <c r="E4" s="258"/>
      <c r="F4" s="258"/>
      <c r="G4" s="23" t="s">
        <v>3753</v>
      </c>
      <c r="H4" s="185"/>
      <c r="I4" s="151"/>
      <c r="J4" s="151"/>
    </row>
    <row r="5" spans="1:12" s="29" customFormat="1" ht="15.75" thickBot="1" x14ac:dyDescent="0.3">
      <c r="A5" s="16" t="s">
        <v>169</v>
      </c>
      <c r="B5" s="23"/>
      <c r="C5" s="259" t="str">
        <f>IF(Identificação!B5=0,"",Identificação!B5)</f>
        <v>Obras e Serviços de Engenharia</v>
      </c>
      <c r="D5" s="260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51">
        <f>SUMIFS(H12:H39953,B12:B39953,"&gt;0",H12:H39953,"&lt;&gt;0")</f>
        <v>0</v>
      </c>
      <c r="D6" s="252"/>
      <c r="E6" s="5"/>
      <c r="F6" s="5"/>
      <c r="G6" s="6"/>
      <c r="I6" s="151"/>
      <c r="J6" s="151"/>
    </row>
    <row r="7" spans="1:12" s="29" customFormat="1" x14ac:dyDescent="0.25">
      <c r="A7" s="166" t="s">
        <v>3821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3942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42" t="s">
        <v>3754</v>
      </c>
      <c r="B10" s="242" t="s">
        <v>3755</v>
      </c>
      <c r="C10" s="242" t="s">
        <v>3677</v>
      </c>
      <c r="D10" s="244" t="s">
        <v>3756</v>
      </c>
      <c r="E10" s="246" t="s">
        <v>171</v>
      </c>
      <c r="F10" s="247"/>
      <c r="G10" s="247"/>
      <c r="H10" s="247"/>
      <c r="I10" s="247"/>
      <c r="J10" s="247"/>
      <c r="K10" s="247"/>
    </row>
    <row r="11" spans="1:12" s="28" customFormat="1" ht="45" x14ac:dyDescent="0.25">
      <c r="A11" s="243"/>
      <c r="B11" s="243"/>
      <c r="C11" s="243"/>
      <c r="D11" s="245"/>
      <c r="E11" s="85" t="s">
        <v>3757</v>
      </c>
      <c r="F11" s="24" t="s">
        <v>3758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0" t="str">
        <f>'Orçamento-base'!B12</f>
        <v/>
      </c>
      <c r="C12" s="105">
        <f>IF('Orçamento-base'!C12&gt;0,'Orçamento-base'!C12,"")</f>
        <v>1</v>
      </c>
      <c r="D12" s="86" t="str">
        <f>IF('Orçamento-base'!G12&gt;0,'Orçamento-base'!G12,"")</f>
        <v>Administração Central</v>
      </c>
      <c r="E12" s="174" t="str">
        <f>IF('Orçamento-base'!H12&gt;0,'Orçamento-base'!H12,"")</f>
        <v/>
      </c>
      <c r="F12" s="86" t="str">
        <f>IF('Orçamento-base'!I12&gt;0,'Orçamento-base'!I12,"")</f>
        <v/>
      </c>
      <c r="G12" s="172"/>
      <c r="H12" s="86" t="str">
        <f>IFERROR(IF(E12*G12&lt;&gt;0,ROUND(ROUND(E12,4)*ROUND(G12,4),2),""),"")</f>
        <v/>
      </c>
      <c r="I12" s="146"/>
      <c r="J12" s="146"/>
      <c r="K12" s="71"/>
    </row>
    <row r="13" spans="1:12" x14ac:dyDescent="0.25">
      <c r="A13" s="105" t="str">
        <f>IF('Orçamento-base'!A13&gt;0,'Orçamento-base'!A13,"")</f>
        <v/>
      </c>
      <c r="B13" s="160">
        <f>'Orçamento-base'!B13</f>
        <v>1</v>
      </c>
      <c r="C13" s="105" t="str">
        <f>IF('Orçamento-base'!C13&gt;0,'Orçamento-base'!C13,"")</f>
        <v>1.1</v>
      </c>
      <c r="D13" s="86" t="str">
        <f>IF('Orçamento-base'!G13&gt;0,'Orçamento-base'!G13,"")</f>
        <v>Placa de obra (para construção civil) em chapa galvanizada nº 22, adesivada, 1,20 x 1,20 m</v>
      </c>
      <c r="E13" s="174">
        <f>IF('Orçamento-base'!H13&gt;0,'Orçamento-base'!H13,"")</f>
        <v>1.44</v>
      </c>
      <c r="F13" s="86" t="str">
        <f>IF('Orçamento-base'!I13&gt;0,'Orçamento-base'!I13,"")</f>
        <v>m²</v>
      </c>
      <c r="G13" s="172"/>
      <c r="H13" s="165" t="str">
        <f>IFERROR(IF(E13*G13&lt;&gt;0,ROUND(ROUND(E13,4)*ROUND(G13,4),2),""),"")</f>
        <v/>
      </c>
      <c r="I13" s="146"/>
      <c r="J13" s="146"/>
      <c r="K13" s="71"/>
      <c r="L13" s="65"/>
    </row>
    <row r="14" spans="1:12" x14ac:dyDescent="0.25">
      <c r="A14" s="160"/>
      <c r="B14" s="160"/>
      <c r="C14" s="160"/>
      <c r="D14" s="154"/>
      <c r="E14" s="184"/>
      <c r="F14" s="154"/>
      <c r="G14" s="181"/>
      <c r="H14" s="154" t="str">
        <f t="shared" ref="H14:H77" si="0">IFERROR(IF(E14*G14&lt;&gt;0,ROUND(ROUND(E14,4)*ROUND(G14,4),2),""),"")</f>
        <v/>
      </c>
      <c r="I14" s="146"/>
      <c r="J14" s="146"/>
      <c r="K14" s="71"/>
    </row>
    <row r="15" spans="1:12" x14ac:dyDescent="0.25">
      <c r="A15" s="160"/>
      <c r="B15" s="160"/>
      <c r="C15" s="160"/>
      <c r="D15" s="154"/>
      <c r="E15" s="184"/>
      <c r="F15" s="154"/>
      <c r="G15" s="181"/>
      <c r="H15" s="154" t="str">
        <f t="shared" si="0"/>
        <v/>
      </c>
      <c r="I15" s="146"/>
      <c r="J15" s="146"/>
      <c r="K15" s="71"/>
    </row>
    <row r="16" spans="1:12" x14ac:dyDescent="0.25">
      <c r="A16" s="160"/>
      <c r="B16" s="160"/>
      <c r="C16" s="160"/>
      <c r="D16" s="154"/>
      <c r="E16" s="184"/>
      <c r="F16" s="154"/>
      <c r="G16" s="181"/>
      <c r="H16" s="154" t="str">
        <f t="shared" si="0"/>
        <v/>
      </c>
      <c r="I16" s="146"/>
      <c r="J16" s="146"/>
      <c r="K16" s="71"/>
    </row>
    <row r="17" spans="1:11" x14ac:dyDescent="0.25">
      <c r="A17" s="160"/>
      <c r="B17" s="160"/>
      <c r="C17" s="160"/>
      <c r="D17" s="154"/>
      <c r="E17" s="184"/>
      <c r="F17" s="154"/>
      <c r="G17" s="181"/>
      <c r="H17" s="154" t="str">
        <f t="shared" si="0"/>
        <v/>
      </c>
      <c r="I17" s="146"/>
      <c r="J17" s="146"/>
      <c r="K17" s="71"/>
    </row>
    <row r="18" spans="1:11" x14ac:dyDescent="0.25">
      <c r="A18" s="160"/>
      <c r="B18" s="160"/>
      <c r="C18" s="160"/>
      <c r="D18" s="154"/>
      <c r="E18" s="184"/>
      <c r="F18" s="154"/>
      <c r="G18" s="181"/>
      <c r="H18" s="154" t="str">
        <f t="shared" si="0"/>
        <v/>
      </c>
      <c r="I18" s="146"/>
      <c r="J18" s="146"/>
      <c r="K18" s="71"/>
    </row>
    <row r="19" spans="1:11" x14ac:dyDescent="0.25">
      <c r="A19" s="160"/>
      <c r="B19" s="160"/>
      <c r="C19" s="160"/>
      <c r="D19" s="154"/>
      <c r="E19" s="184"/>
      <c r="F19" s="154"/>
      <c r="G19" s="181"/>
      <c r="H19" s="154" t="str">
        <f t="shared" si="0"/>
        <v/>
      </c>
      <c r="I19" s="146"/>
      <c r="J19" s="146"/>
      <c r="K19" s="71"/>
    </row>
    <row r="20" spans="1:11" x14ac:dyDescent="0.25">
      <c r="A20" s="160"/>
      <c r="B20" s="160"/>
      <c r="C20" s="160"/>
      <c r="D20" s="154"/>
      <c r="E20" s="184"/>
      <c r="F20" s="154"/>
      <c r="G20" s="181"/>
      <c r="H20" s="154" t="str">
        <f t="shared" si="0"/>
        <v/>
      </c>
      <c r="I20" s="146"/>
      <c r="J20" s="146"/>
      <c r="K20" s="71"/>
    </row>
    <row r="21" spans="1:11" x14ac:dyDescent="0.25">
      <c r="A21" s="160"/>
      <c r="B21" s="160"/>
      <c r="C21" s="160"/>
      <c r="D21" s="154"/>
      <c r="E21" s="184"/>
      <c r="F21" s="154"/>
      <c r="G21" s="181"/>
      <c r="H21" s="154" t="str">
        <f t="shared" si="0"/>
        <v/>
      </c>
      <c r="I21" s="146"/>
      <c r="J21" s="146"/>
      <c r="K21" s="71"/>
    </row>
    <row r="22" spans="1:11" x14ac:dyDescent="0.25">
      <c r="A22" s="160"/>
      <c r="B22" s="160"/>
      <c r="C22" s="160"/>
      <c r="D22" s="154"/>
      <c r="E22" s="184"/>
      <c r="F22" s="154"/>
      <c r="G22" s="181"/>
      <c r="H22" s="154" t="str">
        <f t="shared" si="0"/>
        <v/>
      </c>
      <c r="I22" s="146"/>
      <c r="J22" s="146"/>
      <c r="K22" s="71"/>
    </row>
    <row r="23" spans="1:11" x14ac:dyDescent="0.25">
      <c r="A23" s="160"/>
      <c r="B23" s="160"/>
      <c r="C23" s="160"/>
      <c r="D23" s="154"/>
      <c r="E23" s="184"/>
      <c r="F23" s="154"/>
      <c r="G23" s="181"/>
      <c r="H23" s="154" t="str">
        <f t="shared" si="0"/>
        <v/>
      </c>
      <c r="I23" s="146"/>
      <c r="J23" s="146"/>
      <c r="K23" s="71"/>
    </row>
    <row r="24" spans="1:11" x14ac:dyDescent="0.25">
      <c r="A24" s="160"/>
      <c r="B24" s="160"/>
      <c r="C24" s="160"/>
      <c r="D24" s="154"/>
      <c r="E24" s="184"/>
      <c r="F24" s="154"/>
      <c r="G24" s="181"/>
      <c r="H24" s="154" t="str">
        <f t="shared" si="0"/>
        <v/>
      </c>
      <c r="I24" s="146"/>
      <c r="J24" s="146"/>
      <c r="K24" s="71"/>
    </row>
    <row r="25" spans="1:11" x14ac:dyDescent="0.25">
      <c r="A25" s="160"/>
      <c r="B25" s="160"/>
      <c r="C25" s="160"/>
      <c r="D25" s="154"/>
      <c r="E25" s="184"/>
      <c r="F25" s="154"/>
      <c r="G25" s="181"/>
      <c r="H25" s="154" t="str">
        <f t="shared" si="0"/>
        <v/>
      </c>
      <c r="I25" s="146"/>
      <c r="J25" s="146"/>
      <c r="K25" s="71"/>
    </row>
    <row r="26" spans="1:11" x14ac:dyDescent="0.25">
      <c r="A26" s="160"/>
      <c r="B26" s="160"/>
      <c r="C26" s="160"/>
      <c r="D26" s="154"/>
      <c r="E26" s="184"/>
      <c r="F26" s="154"/>
      <c r="G26" s="181"/>
      <c r="H26" s="154" t="str">
        <f t="shared" si="0"/>
        <v/>
      </c>
      <c r="I26" s="146"/>
      <c r="J26" s="146"/>
      <c r="K26" s="71"/>
    </row>
    <row r="27" spans="1:11" x14ac:dyDescent="0.25">
      <c r="A27" s="160"/>
      <c r="B27" s="160"/>
      <c r="C27" s="160"/>
      <c r="D27" s="154"/>
      <c r="E27" s="184"/>
      <c r="F27" s="154"/>
      <c r="G27" s="181"/>
      <c r="H27" s="154" t="str">
        <f t="shared" si="0"/>
        <v/>
      </c>
      <c r="I27" s="146"/>
      <c r="J27" s="146"/>
      <c r="K27" s="71"/>
    </row>
    <row r="28" spans="1:11" x14ac:dyDescent="0.25">
      <c r="A28" s="160"/>
      <c r="B28" s="160"/>
      <c r="C28" s="160"/>
      <c r="D28" s="154"/>
      <c r="E28" s="184"/>
      <c r="F28" s="154"/>
      <c r="G28" s="181"/>
      <c r="H28" s="154" t="str">
        <f t="shared" si="0"/>
        <v/>
      </c>
      <c r="I28" s="146"/>
      <c r="J28" s="146"/>
      <c r="K28" s="71"/>
    </row>
    <row r="29" spans="1:11" x14ac:dyDescent="0.25">
      <c r="A29" s="160"/>
      <c r="B29" s="160"/>
      <c r="C29" s="160"/>
      <c r="D29" s="154"/>
      <c r="E29" s="184"/>
      <c r="F29" s="154"/>
      <c r="G29" s="181"/>
      <c r="H29" s="154" t="str">
        <f t="shared" si="0"/>
        <v/>
      </c>
      <c r="I29" s="146"/>
      <c r="J29" s="146"/>
      <c r="K29" s="71"/>
    </row>
    <row r="30" spans="1:11" x14ac:dyDescent="0.25">
      <c r="A30" s="160"/>
      <c r="B30" s="160"/>
      <c r="C30" s="160"/>
      <c r="D30" s="154"/>
      <c r="E30" s="184"/>
      <c r="F30" s="154"/>
      <c r="G30" s="181"/>
      <c r="H30" s="154" t="str">
        <f t="shared" si="0"/>
        <v/>
      </c>
      <c r="I30" s="146"/>
      <c r="J30" s="146"/>
      <c r="K30" s="71"/>
    </row>
    <row r="31" spans="1:11" x14ac:dyDescent="0.25">
      <c r="A31" s="160"/>
      <c r="B31" s="160"/>
      <c r="C31" s="160"/>
      <c r="D31" s="154"/>
      <c r="E31" s="184"/>
      <c r="F31" s="154"/>
      <c r="G31" s="181"/>
      <c r="H31" s="154" t="str">
        <f t="shared" si="0"/>
        <v/>
      </c>
      <c r="I31" s="146"/>
      <c r="J31" s="146"/>
      <c r="K31" s="71"/>
    </row>
    <row r="32" spans="1:11" x14ac:dyDescent="0.25">
      <c r="A32" s="160"/>
      <c r="B32" s="160"/>
      <c r="C32" s="160"/>
      <c r="D32" s="154"/>
      <c r="E32" s="184"/>
      <c r="F32" s="154"/>
      <c r="G32" s="181"/>
      <c r="H32" s="154" t="str">
        <f t="shared" si="0"/>
        <v/>
      </c>
      <c r="I32" s="146"/>
      <c r="J32" s="146"/>
      <c r="K32" s="71"/>
    </row>
    <row r="33" spans="1:11" x14ac:dyDescent="0.25">
      <c r="A33" s="160"/>
      <c r="B33" s="160"/>
      <c r="C33" s="160"/>
      <c r="D33" s="154"/>
      <c r="E33" s="184"/>
      <c r="F33" s="154"/>
      <c r="G33" s="181"/>
      <c r="H33" s="154" t="str">
        <f t="shared" si="0"/>
        <v/>
      </c>
      <c r="I33" s="146"/>
      <c r="J33" s="146"/>
      <c r="K33" s="71"/>
    </row>
    <row r="34" spans="1:11" x14ac:dyDescent="0.25">
      <c r="A34" s="160"/>
      <c r="B34" s="160"/>
      <c r="C34" s="160"/>
      <c r="D34" s="154"/>
      <c r="E34" s="184"/>
      <c r="F34" s="154"/>
      <c r="G34" s="181"/>
      <c r="H34" s="154" t="str">
        <f t="shared" si="0"/>
        <v/>
      </c>
      <c r="I34" s="146"/>
      <c r="J34" s="146"/>
      <c r="K34" s="71"/>
    </row>
    <row r="35" spans="1:11" x14ac:dyDescent="0.25">
      <c r="A35" s="160" t="str">
        <f>IF('Orçamento-base'!A35&gt;0,'Orçamento-base'!A35,"")</f>
        <v/>
      </c>
      <c r="B35" s="160"/>
      <c r="C35" s="160"/>
      <c r="D35" s="154"/>
      <c r="E35" s="184"/>
      <c r="F35" s="154"/>
      <c r="G35" s="181"/>
      <c r="H35" s="154" t="str">
        <f t="shared" si="0"/>
        <v/>
      </c>
      <c r="I35" s="146"/>
      <c r="J35" s="146"/>
      <c r="K35" s="71"/>
    </row>
    <row r="36" spans="1:11" x14ac:dyDescent="0.25">
      <c r="A36" s="160" t="str">
        <f>IF('Orçamento-base'!A36&gt;0,'Orçamento-base'!A36,"")</f>
        <v/>
      </c>
      <c r="B36" s="160"/>
      <c r="C36" s="160"/>
      <c r="D36" s="154"/>
      <c r="E36" s="184"/>
      <c r="F36" s="154"/>
      <c r="G36" s="181"/>
      <c r="H36" s="154" t="str">
        <f t="shared" si="0"/>
        <v/>
      </c>
      <c r="I36" s="146"/>
      <c r="J36" s="146"/>
      <c r="K36" s="71"/>
    </row>
    <row r="37" spans="1:11" x14ac:dyDescent="0.25">
      <c r="A37" s="160" t="str">
        <f>IF('Orçamento-base'!A37&gt;0,'Orçamento-base'!A37,"")</f>
        <v/>
      </c>
      <c r="B37" s="160"/>
      <c r="C37" s="160"/>
      <c r="D37" s="154"/>
      <c r="E37" s="184"/>
      <c r="F37" s="154"/>
      <c r="G37" s="181"/>
      <c r="H37" s="154" t="str">
        <f t="shared" si="0"/>
        <v/>
      </c>
      <c r="I37" s="146"/>
      <c r="J37" s="146"/>
      <c r="K37" s="71"/>
    </row>
    <row r="38" spans="1:11" x14ac:dyDescent="0.25">
      <c r="A38" s="160" t="str">
        <f>IF('Orçamento-base'!A38&gt;0,'Orçamento-base'!A38,"")</f>
        <v/>
      </c>
      <c r="B38" s="160"/>
      <c r="C38" s="160"/>
      <c r="D38" s="154"/>
      <c r="E38" s="184"/>
      <c r="F38" s="154"/>
      <c r="G38" s="181"/>
      <c r="H38" s="154" t="str">
        <f t="shared" si="0"/>
        <v/>
      </c>
      <c r="I38" s="146"/>
      <c r="J38" s="146"/>
      <c r="K38" s="71"/>
    </row>
    <row r="39" spans="1:11" x14ac:dyDescent="0.25">
      <c r="A39" s="160" t="str">
        <f>IF('Orçamento-base'!A41&gt;0,'Orçamento-base'!A41,"")</f>
        <v/>
      </c>
      <c r="B39" s="160"/>
      <c r="C39" s="160"/>
      <c r="D39" s="154"/>
      <c r="E39" s="184"/>
      <c r="F39" s="154"/>
      <c r="G39" s="181"/>
      <c r="H39" s="154" t="str">
        <f t="shared" si="0"/>
        <v/>
      </c>
      <c r="I39" s="146"/>
      <c r="J39" s="146"/>
      <c r="K39" s="71"/>
    </row>
    <row r="40" spans="1:11" x14ac:dyDescent="0.25">
      <c r="A40" s="160" t="str">
        <f>IF('Orçamento-base'!A42&gt;0,'Orçamento-base'!A42,"")</f>
        <v/>
      </c>
      <c r="B40" s="160"/>
      <c r="C40" s="160"/>
      <c r="D40" s="154"/>
      <c r="E40" s="184"/>
      <c r="F40" s="154"/>
      <c r="G40" s="181"/>
      <c r="H40" s="154" t="str">
        <f t="shared" si="0"/>
        <v/>
      </c>
      <c r="I40" s="146"/>
      <c r="J40" s="146"/>
      <c r="K40" s="71"/>
    </row>
    <row r="41" spans="1:11" x14ac:dyDescent="0.25">
      <c r="A41" s="160" t="str">
        <f>IF('Orçamento-base'!A43&gt;0,'Orçamento-base'!A43,"")</f>
        <v/>
      </c>
      <c r="B41" s="160"/>
      <c r="C41" s="160"/>
      <c r="D41" s="154"/>
      <c r="E41" s="184"/>
      <c r="F41" s="154"/>
      <c r="G41" s="181"/>
      <c r="H41" s="154" t="str">
        <f t="shared" si="0"/>
        <v/>
      </c>
      <c r="I41" s="146"/>
      <c r="J41" s="146"/>
      <c r="K41" s="71"/>
    </row>
    <row r="42" spans="1:11" x14ac:dyDescent="0.25">
      <c r="A42" s="160" t="str">
        <f>IF('Orçamento-base'!A44&gt;0,'Orçamento-base'!A44,"")</f>
        <v/>
      </c>
      <c r="B42" s="160"/>
      <c r="C42" s="160"/>
      <c r="D42" s="154"/>
      <c r="E42" s="184"/>
      <c r="F42" s="154"/>
      <c r="G42" s="181"/>
      <c r="H42" s="154" t="str">
        <f t="shared" si="0"/>
        <v/>
      </c>
      <c r="I42" s="146"/>
      <c r="J42" s="146"/>
      <c r="K42" s="71"/>
    </row>
    <row r="43" spans="1:11" x14ac:dyDescent="0.25">
      <c r="A43" s="160" t="str">
        <f>IF('Orçamento-base'!A45&gt;0,'Orçamento-base'!A45,"")</f>
        <v/>
      </c>
      <c r="B43" s="160"/>
      <c r="C43" s="160"/>
      <c r="D43" s="154"/>
      <c r="E43" s="184"/>
      <c r="F43" s="154"/>
      <c r="G43" s="181"/>
      <c r="H43" s="154" t="str">
        <f t="shared" si="0"/>
        <v/>
      </c>
      <c r="I43" s="146"/>
      <c r="J43" s="146"/>
      <c r="K43" s="71"/>
    </row>
    <row r="44" spans="1:11" x14ac:dyDescent="0.25">
      <c r="A44" s="160" t="str">
        <f>IF('Orçamento-base'!A46&gt;0,'Orçamento-base'!A46,"")</f>
        <v/>
      </c>
      <c r="B44" s="160"/>
      <c r="C44" s="160"/>
      <c r="D44" s="154"/>
      <c r="E44" s="184"/>
      <c r="F44" s="154"/>
      <c r="G44" s="181"/>
      <c r="H44" s="154" t="str">
        <f t="shared" si="0"/>
        <v/>
      </c>
      <c r="I44" s="146"/>
      <c r="J44" s="146"/>
      <c r="K44" s="71"/>
    </row>
    <row r="45" spans="1:11" x14ac:dyDescent="0.25">
      <c r="A45" s="160" t="str">
        <f>IF('Orçamento-base'!A47&gt;0,'Orçamento-base'!A47,"")</f>
        <v/>
      </c>
      <c r="B45" s="160"/>
      <c r="C45" s="160"/>
      <c r="D45" s="154"/>
      <c r="E45" s="184"/>
      <c r="F45" s="154"/>
      <c r="G45" s="181"/>
      <c r="H45" s="154" t="str">
        <f t="shared" si="0"/>
        <v/>
      </c>
      <c r="I45" s="146"/>
      <c r="J45" s="146"/>
      <c r="K45" s="71"/>
    </row>
    <row r="46" spans="1:11" x14ac:dyDescent="0.25">
      <c r="A46" s="160" t="str">
        <f>IF('Orçamento-base'!A48&gt;0,'Orçamento-base'!A48,"")</f>
        <v/>
      </c>
      <c r="B46" s="160"/>
      <c r="C46" s="160"/>
      <c r="D46" s="154"/>
      <c r="E46" s="184"/>
      <c r="F46" s="154"/>
      <c r="G46" s="181"/>
      <c r="H46" s="154" t="str">
        <f t="shared" si="0"/>
        <v/>
      </c>
      <c r="I46" s="146"/>
      <c r="J46" s="146"/>
      <c r="K46" s="71"/>
    </row>
    <row r="47" spans="1:11" x14ac:dyDescent="0.25">
      <c r="A47" s="160" t="str">
        <f>IF('Orçamento-base'!A49&gt;0,'Orçamento-base'!A49,"")</f>
        <v/>
      </c>
      <c r="B47" s="160"/>
      <c r="C47" s="160"/>
      <c r="D47" s="154"/>
      <c r="E47" s="184"/>
      <c r="F47" s="154"/>
      <c r="G47" s="181"/>
      <c r="H47" s="154" t="str">
        <f t="shared" si="0"/>
        <v/>
      </c>
      <c r="I47" s="146"/>
      <c r="J47" s="146"/>
      <c r="K47" s="71"/>
    </row>
    <row r="48" spans="1:11" x14ac:dyDescent="0.25">
      <c r="A48" s="160" t="str">
        <f>IF('Orçamento-base'!A50&gt;0,'Orçamento-base'!A50,"")</f>
        <v/>
      </c>
      <c r="B48" s="160"/>
      <c r="C48" s="160"/>
      <c r="D48" s="154"/>
      <c r="E48" s="184"/>
      <c r="F48" s="154"/>
      <c r="G48" s="181"/>
      <c r="H48" s="154" t="str">
        <f t="shared" si="0"/>
        <v/>
      </c>
      <c r="I48" s="146"/>
      <c r="J48" s="146"/>
      <c r="K48" s="71"/>
    </row>
    <row r="49" spans="1:11" x14ac:dyDescent="0.25">
      <c r="A49" s="160" t="str">
        <f>IF('Orçamento-base'!A51&gt;0,'Orçamento-base'!A51,"")</f>
        <v/>
      </c>
      <c r="B49" s="160"/>
      <c r="C49" s="160"/>
      <c r="D49" s="154"/>
      <c r="E49" s="184"/>
      <c r="F49" s="154"/>
      <c r="G49" s="181"/>
      <c r="H49" s="154" t="str">
        <f t="shared" si="0"/>
        <v/>
      </c>
      <c r="I49" s="146"/>
      <c r="J49" s="146"/>
      <c r="K49" s="71"/>
    </row>
    <row r="50" spans="1:11" x14ac:dyDescent="0.25">
      <c r="A50" s="160" t="str">
        <f>IF('Orçamento-base'!A52&gt;0,'Orçamento-base'!A52,"")</f>
        <v/>
      </c>
      <c r="B50" s="160"/>
      <c r="C50" s="160"/>
      <c r="D50" s="154"/>
      <c r="E50" s="184"/>
      <c r="F50" s="154"/>
      <c r="G50" s="181"/>
      <c r="H50" s="154" t="str">
        <f t="shared" si="0"/>
        <v/>
      </c>
      <c r="I50" s="146"/>
      <c r="J50" s="146"/>
      <c r="K50" s="71"/>
    </row>
    <row r="51" spans="1:11" x14ac:dyDescent="0.25">
      <c r="A51" s="160" t="str">
        <f>IF('Orçamento-base'!A53&gt;0,'Orçamento-base'!A53,"")</f>
        <v/>
      </c>
      <c r="B51" s="160"/>
      <c r="C51" s="160"/>
      <c r="D51" s="154"/>
      <c r="E51" s="184"/>
      <c r="F51" s="154"/>
      <c r="G51" s="181"/>
      <c r="H51" s="154" t="str">
        <f t="shared" si="0"/>
        <v/>
      </c>
      <c r="I51" s="146"/>
      <c r="J51" s="146"/>
      <c r="K51" s="71"/>
    </row>
    <row r="52" spans="1:11" x14ac:dyDescent="0.25">
      <c r="A52" s="160" t="str">
        <f>IF('Orçamento-base'!A54&gt;0,'Orçamento-base'!A54,"")</f>
        <v/>
      </c>
      <c r="B52" s="160"/>
      <c r="C52" s="160"/>
      <c r="D52" s="154"/>
      <c r="E52" s="184"/>
      <c r="F52" s="154"/>
      <c r="G52" s="181"/>
      <c r="H52" s="154" t="str">
        <f t="shared" si="0"/>
        <v/>
      </c>
      <c r="I52" s="146"/>
      <c r="J52" s="146"/>
      <c r="K52" s="71"/>
    </row>
    <row r="53" spans="1:11" x14ac:dyDescent="0.25">
      <c r="A53" s="160" t="str">
        <f>IF('Orçamento-base'!A55&gt;0,'Orçamento-base'!A55,"")</f>
        <v/>
      </c>
      <c r="B53" s="160"/>
      <c r="C53" s="160"/>
      <c r="D53" s="154"/>
      <c r="E53" s="184"/>
      <c r="F53" s="154"/>
      <c r="G53" s="181"/>
      <c r="H53" s="154" t="str">
        <f t="shared" si="0"/>
        <v/>
      </c>
      <c r="I53" s="146"/>
      <c r="J53" s="146"/>
      <c r="K53" s="71"/>
    </row>
    <row r="54" spans="1:11" x14ac:dyDescent="0.25">
      <c r="A54" s="160" t="str">
        <f>IF('Orçamento-base'!A56&gt;0,'Orçamento-base'!A56,"")</f>
        <v/>
      </c>
      <c r="B54" s="160"/>
      <c r="C54" s="160"/>
      <c r="D54" s="154"/>
      <c r="E54" s="184"/>
      <c r="F54" s="154"/>
      <c r="G54" s="181"/>
      <c r="H54" s="154" t="str">
        <f t="shared" si="0"/>
        <v/>
      </c>
      <c r="I54" s="146"/>
      <c r="J54" s="146"/>
      <c r="K54" s="71"/>
    </row>
    <row r="55" spans="1:11" x14ac:dyDescent="0.25">
      <c r="A55" s="160" t="str">
        <f>IF('Orçamento-base'!A57&gt;0,'Orçamento-base'!A57,"")</f>
        <v/>
      </c>
      <c r="B55" s="160"/>
      <c r="C55" s="160"/>
      <c r="D55" s="154"/>
      <c r="E55" s="184"/>
      <c r="F55" s="154"/>
      <c r="G55" s="181"/>
      <c r="H55" s="154" t="str">
        <f t="shared" si="0"/>
        <v/>
      </c>
      <c r="I55" s="146"/>
      <c r="J55" s="146"/>
      <c r="K55" s="71"/>
    </row>
    <row r="56" spans="1:11" x14ac:dyDescent="0.25">
      <c r="A56" s="160" t="str">
        <f>IF('Orçamento-base'!A58&gt;0,'Orçamento-base'!A58,"")</f>
        <v/>
      </c>
      <c r="B56" s="160"/>
      <c r="C56" s="160"/>
      <c r="D56" s="154"/>
      <c r="E56" s="184"/>
      <c r="F56" s="154"/>
      <c r="G56" s="181"/>
      <c r="H56" s="154" t="str">
        <f t="shared" si="0"/>
        <v/>
      </c>
      <c r="I56" s="146"/>
      <c r="J56" s="146"/>
      <c r="K56" s="71"/>
    </row>
    <row r="57" spans="1:11" x14ac:dyDescent="0.25">
      <c r="A57" s="160" t="str">
        <f>IF('Orçamento-base'!A59&gt;0,'Orçamento-base'!A59,"")</f>
        <v/>
      </c>
      <c r="B57" s="160"/>
      <c r="C57" s="160"/>
      <c r="D57" s="154"/>
      <c r="E57" s="184"/>
      <c r="F57" s="154"/>
      <c r="G57" s="181"/>
      <c r="H57" s="154" t="str">
        <f t="shared" si="0"/>
        <v/>
      </c>
      <c r="I57" s="146"/>
      <c r="J57" s="146"/>
      <c r="K57" s="71"/>
    </row>
    <row r="58" spans="1:11" x14ac:dyDescent="0.25">
      <c r="A58" s="160" t="str">
        <f>IF('Orçamento-base'!A60&gt;0,'Orçamento-base'!A60,"")</f>
        <v/>
      </c>
      <c r="B58" s="160"/>
      <c r="C58" s="160"/>
      <c r="D58" s="154"/>
      <c r="E58" s="184"/>
      <c r="F58" s="154"/>
      <c r="G58" s="181"/>
      <c r="H58" s="154" t="str">
        <f t="shared" si="0"/>
        <v/>
      </c>
      <c r="I58" s="146"/>
      <c r="J58" s="146"/>
      <c r="K58" s="71"/>
    </row>
    <row r="59" spans="1:11" x14ac:dyDescent="0.25">
      <c r="A59" s="160" t="str">
        <f>IF('Orçamento-base'!A61&gt;0,'Orçamento-base'!A61,"")</f>
        <v/>
      </c>
      <c r="B59" s="160"/>
      <c r="C59" s="160"/>
      <c r="D59" s="154"/>
      <c r="E59" s="184"/>
      <c r="F59" s="154"/>
      <c r="G59" s="181"/>
      <c r="H59" s="154" t="str">
        <f t="shared" si="0"/>
        <v/>
      </c>
      <c r="I59" s="146"/>
      <c r="J59" s="146"/>
      <c r="K59" s="71"/>
    </row>
    <row r="60" spans="1:11" x14ac:dyDescent="0.25">
      <c r="A60" s="160" t="str">
        <f>IF('Orçamento-base'!A62&gt;0,'Orçamento-base'!A62,"")</f>
        <v/>
      </c>
      <c r="B60" s="160"/>
      <c r="C60" s="160"/>
      <c r="D60" s="154"/>
      <c r="E60" s="184"/>
      <c r="F60" s="154"/>
      <c r="G60" s="181"/>
      <c r="H60" s="154" t="str">
        <f t="shared" si="0"/>
        <v/>
      </c>
      <c r="I60" s="146"/>
      <c r="J60" s="146"/>
      <c r="K60" s="71"/>
    </row>
    <row r="61" spans="1:11" x14ac:dyDescent="0.25">
      <c r="A61" s="160" t="str">
        <f>IF('Orçamento-base'!A63&gt;0,'Orçamento-base'!A63,"")</f>
        <v/>
      </c>
      <c r="B61" s="160"/>
      <c r="C61" s="160"/>
      <c r="D61" s="154"/>
      <c r="E61" s="184"/>
      <c r="F61" s="154"/>
      <c r="G61" s="181"/>
      <c r="H61" s="154" t="str">
        <f t="shared" si="0"/>
        <v/>
      </c>
      <c r="I61" s="146"/>
      <c r="J61" s="146"/>
      <c r="K61" s="71"/>
    </row>
    <row r="62" spans="1:11" x14ac:dyDescent="0.25">
      <c r="A62" s="160" t="str">
        <f>IF('Orçamento-base'!A64&gt;0,'Orçamento-base'!A64,"")</f>
        <v/>
      </c>
      <c r="B62" s="160"/>
      <c r="C62" s="160"/>
      <c r="D62" s="154"/>
      <c r="E62" s="184"/>
      <c r="F62" s="154"/>
      <c r="G62" s="181"/>
      <c r="H62" s="154" t="str">
        <f t="shared" si="0"/>
        <v/>
      </c>
      <c r="I62" s="146"/>
      <c r="J62" s="146"/>
      <c r="K62" s="71"/>
    </row>
    <row r="63" spans="1:11" x14ac:dyDescent="0.25">
      <c r="A63" s="160" t="str">
        <f>IF('Orçamento-base'!A65&gt;0,'Orçamento-base'!A65,"")</f>
        <v/>
      </c>
      <c r="B63" s="160"/>
      <c r="C63" s="160"/>
      <c r="D63" s="154"/>
      <c r="E63" s="184"/>
      <c r="F63" s="154"/>
      <c r="G63" s="181"/>
      <c r="H63" s="154" t="str">
        <f t="shared" si="0"/>
        <v/>
      </c>
      <c r="I63" s="146"/>
      <c r="J63" s="146"/>
      <c r="K63" s="71"/>
    </row>
    <row r="64" spans="1:11" x14ac:dyDescent="0.25">
      <c r="A64" s="160" t="str">
        <f>IF('Orçamento-base'!A66&gt;0,'Orçamento-base'!A66,"")</f>
        <v/>
      </c>
      <c r="B64" s="160"/>
      <c r="C64" s="160"/>
      <c r="D64" s="154"/>
      <c r="E64" s="184"/>
      <c r="F64" s="154"/>
      <c r="G64" s="181"/>
      <c r="H64" s="154" t="str">
        <f t="shared" si="0"/>
        <v/>
      </c>
      <c r="I64" s="146"/>
      <c r="J64" s="146"/>
      <c r="K64" s="71"/>
    </row>
    <row r="65" spans="1:11" x14ac:dyDescent="0.25">
      <c r="A65" s="160" t="str">
        <f>IF('Orçamento-base'!A67&gt;0,'Orçamento-base'!A67,"")</f>
        <v/>
      </c>
      <c r="B65" s="160" t="str">
        <f>'Orçamento-base'!B67</f>
        <v/>
      </c>
      <c r="C65" s="160" t="str">
        <f>IF('Orçamento-base'!C67&gt;0,'Orçamento-base'!C67,"")</f>
        <v/>
      </c>
      <c r="D65" s="154" t="str">
        <f>IF('Orçamento-base'!G67&gt;0,'Orçamento-base'!G67,"")</f>
        <v/>
      </c>
      <c r="E65" s="184" t="str">
        <f>IF('Orçamento-base'!H67&gt;0,'Orçamento-base'!H67,"")</f>
        <v/>
      </c>
      <c r="F65" s="154" t="str">
        <f>IF('Orçamento-base'!I67&gt;0,'Orçamento-base'!I67,"")</f>
        <v/>
      </c>
      <c r="G65" s="172"/>
      <c r="H65" s="154" t="str">
        <f t="shared" si="0"/>
        <v/>
      </c>
      <c r="I65" s="146"/>
      <c r="J65" s="146"/>
      <c r="K65" s="71"/>
    </row>
    <row r="66" spans="1:11" x14ac:dyDescent="0.25">
      <c r="A66" s="160" t="str">
        <f>IF('Orçamento-base'!A68&gt;0,'Orçamento-base'!A68,"")</f>
        <v/>
      </c>
      <c r="B66" s="160" t="str">
        <f>'Orçamento-base'!B68</f>
        <v/>
      </c>
      <c r="C66" s="160" t="str">
        <f>IF('Orçamento-base'!C68&gt;0,'Orçamento-base'!C68,"")</f>
        <v/>
      </c>
      <c r="D66" s="154" t="str">
        <f>IF('Orçamento-base'!G68&gt;0,'Orçamento-base'!G68,"")</f>
        <v/>
      </c>
      <c r="E66" s="184" t="str">
        <f>IF('Orçamento-base'!H68&gt;0,'Orçamento-base'!H68,"")</f>
        <v/>
      </c>
      <c r="F66" s="154" t="str">
        <f>IF('Orçamento-base'!I68&gt;0,'Orçamento-base'!I68,"")</f>
        <v/>
      </c>
      <c r="G66" s="172"/>
      <c r="H66" s="154" t="str">
        <f t="shared" si="0"/>
        <v/>
      </c>
      <c r="I66" s="146"/>
      <c r="J66" s="146"/>
      <c r="K66" s="71"/>
    </row>
    <row r="67" spans="1:11" x14ac:dyDescent="0.25">
      <c r="A67" s="160" t="str">
        <f>IF('Orçamento-base'!A69&gt;0,'Orçamento-base'!A69,"")</f>
        <v/>
      </c>
      <c r="B67" s="160" t="str">
        <f>'Orçamento-base'!B69</f>
        <v/>
      </c>
      <c r="C67" s="160" t="str">
        <f>IF('Orçamento-base'!C69&gt;0,'Orçamento-base'!C69,"")</f>
        <v/>
      </c>
      <c r="D67" s="154" t="str">
        <f>IF('Orçamento-base'!G69&gt;0,'Orçamento-base'!G69,"")</f>
        <v/>
      </c>
      <c r="E67" s="184" t="str">
        <f>IF('Orçamento-base'!H69&gt;0,'Orçamento-base'!H69,"")</f>
        <v/>
      </c>
      <c r="F67" s="154" t="str">
        <f>IF('Orçamento-base'!I69&gt;0,'Orçamento-base'!I69,"")</f>
        <v/>
      </c>
      <c r="G67" s="172"/>
      <c r="H67" s="154" t="str">
        <f t="shared" si="0"/>
        <v/>
      </c>
      <c r="I67" s="146"/>
      <c r="J67" s="146"/>
      <c r="K67" s="71"/>
    </row>
    <row r="68" spans="1:11" x14ac:dyDescent="0.25">
      <c r="A68" s="160" t="str">
        <f>IF('Orçamento-base'!A70&gt;0,'Orçamento-base'!A70,"")</f>
        <v/>
      </c>
      <c r="B68" s="160" t="str">
        <f>'Orçamento-base'!B70</f>
        <v/>
      </c>
      <c r="C68" s="160" t="str">
        <f>IF('Orçamento-base'!C70&gt;0,'Orçamento-base'!C70,"")</f>
        <v/>
      </c>
      <c r="D68" s="154" t="str">
        <f>IF('Orçamento-base'!G70&gt;0,'Orçamento-base'!G70,"")</f>
        <v/>
      </c>
      <c r="E68" s="184" t="str">
        <f>IF('Orçamento-base'!H70&gt;0,'Orçamento-base'!H70,"")</f>
        <v/>
      </c>
      <c r="F68" s="154" t="str">
        <f>IF('Orçamento-base'!I70&gt;0,'Orçamento-base'!I70,"")</f>
        <v/>
      </c>
      <c r="G68" s="172"/>
      <c r="H68" s="154" t="str">
        <f t="shared" si="0"/>
        <v/>
      </c>
      <c r="I68" s="146"/>
      <c r="J68" s="146"/>
      <c r="K68" s="71"/>
    </row>
    <row r="69" spans="1:11" x14ac:dyDescent="0.25">
      <c r="A69" s="160" t="str">
        <f>IF('Orçamento-base'!A71&gt;0,'Orçamento-base'!A71,"")</f>
        <v/>
      </c>
      <c r="B69" s="160" t="str">
        <f>'Orçamento-base'!B71</f>
        <v/>
      </c>
      <c r="C69" s="160" t="str">
        <f>IF('Orçamento-base'!C71&gt;0,'Orçamento-base'!C71,"")</f>
        <v/>
      </c>
      <c r="D69" s="154" t="str">
        <f>IF('Orçamento-base'!G71&gt;0,'Orçamento-base'!G71,"")</f>
        <v/>
      </c>
      <c r="E69" s="184" t="str">
        <f>IF('Orçamento-base'!H71&gt;0,'Orçamento-base'!H71,"")</f>
        <v/>
      </c>
      <c r="F69" s="154" t="str">
        <f>IF('Orçamento-base'!I71&gt;0,'Orçamento-base'!I71,"")</f>
        <v/>
      </c>
      <c r="G69" s="172"/>
      <c r="H69" s="154" t="str">
        <f t="shared" si="0"/>
        <v/>
      </c>
      <c r="I69" s="146"/>
      <c r="J69" s="146"/>
      <c r="K69" s="71"/>
    </row>
    <row r="70" spans="1:11" x14ac:dyDescent="0.25">
      <c r="A70" s="160" t="str">
        <f>IF('Orçamento-base'!A72&gt;0,'Orçamento-base'!A72,"")</f>
        <v/>
      </c>
      <c r="B70" s="160" t="str">
        <f>'Orçamento-base'!B72</f>
        <v/>
      </c>
      <c r="C70" s="160" t="str">
        <f>IF('Orçamento-base'!C72&gt;0,'Orçamento-base'!C72,"")</f>
        <v/>
      </c>
      <c r="D70" s="154" t="str">
        <f>IF('Orçamento-base'!G72&gt;0,'Orçamento-base'!G72,"")</f>
        <v/>
      </c>
      <c r="E70" s="184" t="str">
        <f>IF('Orçamento-base'!H72&gt;0,'Orçamento-base'!H72,"")</f>
        <v/>
      </c>
      <c r="F70" s="154" t="str">
        <f>IF('Orçamento-base'!I72&gt;0,'Orçamento-base'!I72,"")</f>
        <v/>
      </c>
      <c r="G70" s="172"/>
      <c r="H70" s="154" t="str">
        <f t="shared" si="0"/>
        <v/>
      </c>
      <c r="I70" s="146"/>
      <c r="J70" s="146"/>
      <c r="K70" s="71"/>
    </row>
    <row r="71" spans="1:11" x14ac:dyDescent="0.25">
      <c r="A71" s="160" t="str">
        <f>IF('Orçamento-base'!A73&gt;0,'Orçamento-base'!A73,"")</f>
        <v/>
      </c>
      <c r="B71" s="160" t="str">
        <f>'Orçamento-base'!B73</f>
        <v/>
      </c>
      <c r="C71" s="160" t="str">
        <f>IF('Orçamento-base'!C73&gt;0,'Orçamento-base'!C73,"")</f>
        <v/>
      </c>
      <c r="D71" s="154" t="str">
        <f>IF('Orçamento-base'!G73&gt;0,'Orçamento-base'!G73,"")</f>
        <v/>
      </c>
      <c r="E71" s="184" t="str">
        <f>IF('Orçamento-base'!H73&gt;0,'Orçamento-base'!H73,"")</f>
        <v/>
      </c>
      <c r="F71" s="154" t="str">
        <f>IF('Orçamento-base'!I73&gt;0,'Orçamento-base'!I73,"")</f>
        <v/>
      </c>
      <c r="G71" s="172"/>
      <c r="H71" s="154" t="str">
        <f t="shared" si="0"/>
        <v/>
      </c>
      <c r="I71" s="146"/>
      <c r="J71" s="146"/>
      <c r="K71" s="71"/>
    </row>
    <row r="72" spans="1:11" x14ac:dyDescent="0.25">
      <c r="A72" s="160" t="str">
        <f>IF('Orçamento-base'!A74&gt;0,'Orçamento-base'!A74,"")</f>
        <v/>
      </c>
      <c r="B72" s="160" t="str">
        <f>'Orçamento-base'!B74</f>
        <v/>
      </c>
      <c r="C72" s="160" t="str">
        <f>IF('Orçamento-base'!C74&gt;0,'Orçamento-base'!C74,"")</f>
        <v/>
      </c>
      <c r="D72" s="154" t="str">
        <f>IF('Orçamento-base'!G74&gt;0,'Orçamento-base'!G74,"")</f>
        <v/>
      </c>
      <c r="E72" s="184" t="str">
        <f>IF('Orçamento-base'!H74&gt;0,'Orçamento-base'!H74,"")</f>
        <v/>
      </c>
      <c r="F72" s="154" t="str">
        <f>IF('Orçamento-base'!I74&gt;0,'Orçamento-base'!I74,"")</f>
        <v/>
      </c>
      <c r="G72" s="172"/>
      <c r="H72" s="154" t="str">
        <f t="shared" si="0"/>
        <v/>
      </c>
      <c r="I72" s="146"/>
      <c r="J72" s="146"/>
      <c r="K72" s="71"/>
    </row>
    <row r="73" spans="1:11" x14ac:dyDescent="0.25">
      <c r="A73" s="160" t="str">
        <f>IF('Orçamento-base'!A75&gt;0,'Orçamento-base'!A75,"")</f>
        <v/>
      </c>
      <c r="B73" s="160" t="str">
        <f>'Orçamento-base'!B75</f>
        <v/>
      </c>
      <c r="C73" s="160" t="str">
        <f>IF('Orçamento-base'!C75&gt;0,'Orçamento-base'!C75,"")</f>
        <v/>
      </c>
      <c r="D73" s="154" t="str">
        <f>IF('Orçamento-base'!G75&gt;0,'Orçamento-base'!G75,"")</f>
        <v/>
      </c>
      <c r="E73" s="184" t="str">
        <f>IF('Orçamento-base'!H75&gt;0,'Orçamento-base'!H75,"")</f>
        <v/>
      </c>
      <c r="F73" s="154" t="str">
        <f>IF('Orçamento-base'!I75&gt;0,'Orçamento-base'!I75,"")</f>
        <v/>
      </c>
      <c r="G73" s="172"/>
      <c r="H73" s="154" t="str">
        <f t="shared" si="0"/>
        <v/>
      </c>
      <c r="I73" s="146"/>
      <c r="J73" s="146"/>
      <c r="K73" s="71"/>
    </row>
    <row r="74" spans="1:11" x14ac:dyDescent="0.25">
      <c r="A74" s="160" t="str">
        <f>IF('Orçamento-base'!A76&gt;0,'Orçamento-base'!A76,"")</f>
        <v/>
      </c>
      <c r="B74" s="160" t="str">
        <f>'Orçamento-base'!B76</f>
        <v/>
      </c>
      <c r="C74" s="160" t="str">
        <f>IF('Orçamento-base'!C76&gt;0,'Orçamento-base'!C76,"")</f>
        <v/>
      </c>
      <c r="D74" s="154" t="str">
        <f>IF('Orçamento-base'!G76&gt;0,'Orçamento-base'!G76,"")</f>
        <v/>
      </c>
      <c r="E74" s="184" t="str">
        <f>IF('Orçamento-base'!H76&gt;0,'Orçamento-base'!H76,"")</f>
        <v/>
      </c>
      <c r="F74" s="154" t="str">
        <f>IF('Orçamento-base'!I76&gt;0,'Orçamento-base'!I76,"")</f>
        <v/>
      </c>
      <c r="G74" s="172"/>
      <c r="H74" s="154" t="str">
        <f t="shared" si="0"/>
        <v/>
      </c>
      <c r="I74" s="146"/>
      <c r="J74" s="146"/>
      <c r="K74" s="71"/>
    </row>
    <row r="75" spans="1:11" x14ac:dyDescent="0.25">
      <c r="A75" s="160" t="str">
        <f>IF('Orçamento-base'!A77&gt;0,'Orçamento-base'!A77,"")</f>
        <v/>
      </c>
      <c r="B75" s="160" t="str">
        <f>'Orçamento-base'!B77</f>
        <v/>
      </c>
      <c r="C75" s="160" t="str">
        <f>IF('Orçamento-base'!C77&gt;0,'Orçamento-base'!C77,"")</f>
        <v/>
      </c>
      <c r="D75" s="154" t="str">
        <f>IF('Orçamento-base'!G77&gt;0,'Orçamento-base'!G77,"")</f>
        <v/>
      </c>
      <c r="E75" s="184" t="str">
        <f>IF('Orçamento-base'!H77&gt;0,'Orçamento-base'!H77,"")</f>
        <v/>
      </c>
      <c r="F75" s="154" t="str">
        <f>IF('Orçamento-base'!I77&gt;0,'Orçamento-base'!I77,"")</f>
        <v/>
      </c>
      <c r="G75" s="172"/>
      <c r="H75" s="154" t="str">
        <f t="shared" si="0"/>
        <v/>
      </c>
      <c r="I75" s="146"/>
      <c r="J75" s="146"/>
      <c r="K75" s="71"/>
    </row>
    <row r="76" spans="1:11" x14ac:dyDescent="0.25">
      <c r="A76" s="160" t="str">
        <f>IF('Orçamento-base'!A78&gt;0,'Orçamento-base'!A78,"")</f>
        <v/>
      </c>
      <c r="B76" s="160" t="str">
        <f>'Orçamento-base'!B78</f>
        <v/>
      </c>
      <c r="C76" s="160" t="str">
        <f>IF('Orçamento-base'!C78&gt;0,'Orçamento-base'!C78,"")</f>
        <v/>
      </c>
      <c r="D76" s="154" t="str">
        <f>IF('Orçamento-base'!G78&gt;0,'Orçamento-base'!G78,"")</f>
        <v/>
      </c>
      <c r="E76" s="184" t="str">
        <f>IF('Orçamento-base'!H78&gt;0,'Orçamento-base'!H78,"")</f>
        <v/>
      </c>
      <c r="F76" s="154" t="str">
        <f>IF('Orçamento-base'!I78&gt;0,'Orçamento-base'!I78,"")</f>
        <v/>
      </c>
      <c r="G76" s="172"/>
      <c r="H76" s="154" t="str">
        <f t="shared" si="0"/>
        <v/>
      </c>
      <c r="I76" s="146"/>
      <c r="J76" s="146"/>
      <c r="K76" s="71"/>
    </row>
    <row r="77" spans="1:11" x14ac:dyDescent="0.25">
      <c r="A77" s="160" t="str">
        <f>IF('Orçamento-base'!A79&gt;0,'Orçamento-base'!A79,"")</f>
        <v/>
      </c>
      <c r="B77" s="160" t="str">
        <f>'Orçamento-base'!B79</f>
        <v/>
      </c>
      <c r="C77" s="160" t="str">
        <f>IF('Orçamento-base'!C79&gt;0,'Orçamento-base'!C79,"")</f>
        <v/>
      </c>
      <c r="D77" s="154" t="str">
        <f>IF('Orçamento-base'!G79&gt;0,'Orçamento-base'!G79,"")</f>
        <v/>
      </c>
      <c r="E77" s="184" t="str">
        <f>IF('Orçamento-base'!H79&gt;0,'Orçamento-base'!H79,"")</f>
        <v/>
      </c>
      <c r="F77" s="154" t="str">
        <f>IF('Orçamento-base'!I79&gt;0,'Orçamento-base'!I79,"")</f>
        <v/>
      </c>
      <c r="G77" s="172"/>
      <c r="H77" s="154" t="str">
        <f t="shared" si="0"/>
        <v/>
      </c>
      <c r="I77" s="146"/>
      <c r="J77" s="146"/>
      <c r="K77" s="71"/>
    </row>
    <row r="78" spans="1:11" x14ac:dyDescent="0.25">
      <c r="A78" s="160" t="str">
        <f>IF('Orçamento-base'!A80&gt;0,'Orçamento-base'!A80,"")</f>
        <v/>
      </c>
      <c r="B78" s="160" t="str">
        <f>'Orçamento-base'!B80</f>
        <v/>
      </c>
      <c r="C78" s="160" t="str">
        <f>IF('Orçamento-base'!C80&gt;0,'Orçamento-base'!C80,"")</f>
        <v/>
      </c>
      <c r="D78" s="154" t="str">
        <f>IF('Orçamento-base'!G80&gt;0,'Orçamento-base'!G80,"")</f>
        <v/>
      </c>
      <c r="E78" s="184" t="str">
        <f>IF('Orçamento-base'!H80&gt;0,'Orçamento-base'!H80,"")</f>
        <v/>
      </c>
      <c r="F78" s="154" t="str">
        <f>IF('Orçamento-base'!I80&gt;0,'Orçamento-base'!I80,"")</f>
        <v/>
      </c>
      <c r="G78" s="172"/>
      <c r="H78" s="154" t="str">
        <f t="shared" ref="H78:H104" si="1">IFERROR(IF(E78*G78&lt;&gt;0,ROUND(ROUND(E78,4)*ROUND(G78,4),2),""),"")</f>
        <v/>
      </c>
      <c r="I78" s="146"/>
      <c r="J78" s="146"/>
      <c r="K78" s="71"/>
    </row>
    <row r="79" spans="1:11" x14ac:dyDescent="0.25">
      <c r="A79" s="160" t="str">
        <f>IF('Orçamento-base'!A81&gt;0,'Orçamento-base'!A81,"")</f>
        <v/>
      </c>
      <c r="B79" s="160" t="str">
        <f>'Orçamento-base'!B81</f>
        <v/>
      </c>
      <c r="C79" s="160" t="str">
        <f>IF('Orçamento-base'!C81&gt;0,'Orçamento-base'!C81,"")</f>
        <v/>
      </c>
      <c r="D79" s="154" t="str">
        <f>IF('Orçamento-base'!G81&gt;0,'Orçamento-base'!G81,"")</f>
        <v/>
      </c>
      <c r="E79" s="184" t="str">
        <f>IF('Orçamento-base'!H81&gt;0,'Orçamento-base'!H81,"")</f>
        <v/>
      </c>
      <c r="F79" s="154" t="str">
        <f>IF('Orçamento-base'!I81&gt;0,'Orçamento-base'!I81,"")</f>
        <v/>
      </c>
      <c r="G79" s="172"/>
      <c r="H79" s="154" t="str">
        <f t="shared" si="1"/>
        <v/>
      </c>
      <c r="I79" s="146"/>
      <c r="J79" s="146"/>
      <c r="K79" s="71"/>
    </row>
    <row r="80" spans="1:11" x14ac:dyDescent="0.25">
      <c r="A80" s="160" t="str">
        <f>IF('Orçamento-base'!A82&gt;0,'Orçamento-base'!A82,"")</f>
        <v/>
      </c>
      <c r="B80" s="160" t="str">
        <f>'Orçamento-base'!B82</f>
        <v/>
      </c>
      <c r="C80" s="160" t="str">
        <f>IF('Orçamento-base'!C82&gt;0,'Orçamento-base'!C82,"")</f>
        <v/>
      </c>
      <c r="D80" s="154" t="str">
        <f>IF('Orçamento-base'!G82&gt;0,'Orçamento-base'!G82,"")</f>
        <v/>
      </c>
      <c r="E80" s="184" t="str">
        <f>IF('Orçamento-base'!H82&gt;0,'Orçamento-base'!H82,"")</f>
        <v/>
      </c>
      <c r="F80" s="154" t="str">
        <f>IF('Orçamento-base'!I82&gt;0,'Orçamento-base'!I82,"")</f>
        <v/>
      </c>
      <c r="G80" s="172"/>
      <c r="H80" s="154" t="str">
        <f t="shared" si="1"/>
        <v/>
      </c>
      <c r="I80" s="146"/>
      <c r="J80" s="146"/>
      <c r="K80" s="71"/>
    </row>
    <row r="81" spans="1:11" x14ac:dyDescent="0.25">
      <c r="A81" s="160" t="str">
        <f>IF('Orçamento-base'!A83&gt;0,'Orçamento-base'!A83,"")</f>
        <v/>
      </c>
      <c r="B81" s="160" t="str">
        <f>'Orçamento-base'!B83</f>
        <v/>
      </c>
      <c r="C81" s="160" t="str">
        <f>IF('Orçamento-base'!C83&gt;0,'Orçamento-base'!C83,"")</f>
        <v/>
      </c>
      <c r="D81" s="154" t="str">
        <f>IF('Orçamento-base'!G83&gt;0,'Orçamento-base'!G83,"")</f>
        <v/>
      </c>
      <c r="E81" s="184" t="str">
        <f>IF('Orçamento-base'!H83&gt;0,'Orçamento-base'!H83,"")</f>
        <v/>
      </c>
      <c r="F81" s="154" t="str">
        <f>IF('Orçamento-base'!I83&gt;0,'Orçamento-base'!I83,"")</f>
        <v/>
      </c>
      <c r="G81" s="172"/>
      <c r="H81" s="154" t="str">
        <f t="shared" si="1"/>
        <v/>
      </c>
      <c r="I81" s="146"/>
      <c r="J81" s="146"/>
      <c r="K81" s="71"/>
    </row>
    <row r="82" spans="1:11" x14ac:dyDescent="0.25">
      <c r="A82" s="160" t="str">
        <f>IF('Orçamento-base'!A84&gt;0,'Orçamento-base'!A84,"")</f>
        <v/>
      </c>
      <c r="B82" s="160" t="str">
        <f>'Orçamento-base'!B84</f>
        <v/>
      </c>
      <c r="C82" s="160" t="str">
        <f>IF('Orçamento-base'!C84&gt;0,'Orçamento-base'!C84,"")</f>
        <v/>
      </c>
      <c r="D82" s="154" t="str">
        <f>IF('Orçamento-base'!G84&gt;0,'Orçamento-base'!G84,"")</f>
        <v/>
      </c>
      <c r="E82" s="184" t="str">
        <f>IF('Orçamento-base'!H84&gt;0,'Orçamento-base'!H84,"")</f>
        <v/>
      </c>
      <c r="F82" s="154" t="str">
        <f>IF('Orçamento-base'!I84&gt;0,'Orçamento-base'!I84,"")</f>
        <v/>
      </c>
      <c r="G82" s="172"/>
      <c r="H82" s="154" t="str">
        <f t="shared" si="1"/>
        <v/>
      </c>
      <c r="I82" s="146"/>
      <c r="J82" s="146"/>
      <c r="K82" s="71"/>
    </row>
    <row r="83" spans="1:11" x14ac:dyDescent="0.25">
      <c r="A83" s="160" t="str">
        <f>IF('Orçamento-base'!A85&gt;0,'Orçamento-base'!A85,"")</f>
        <v/>
      </c>
      <c r="B83" s="160" t="str">
        <f>'Orçamento-base'!B85</f>
        <v/>
      </c>
      <c r="C83" s="160" t="str">
        <f>IF('Orçamento-base'!C85&gt;0,'Orçamento-base'!C85,"")</f>
        <v/>
      </c>
      <c r="D83" s="154" t="str">
        <f>IF('Orçamento-base'!G85&gt;0,'Orçamento-base'!G85,"")</f>
        <v/>
      </c>
      <c r="E83" s="184" t="str">
        <f>IF('Orçamento-base'!H85&gt;0,'Orçamento-base'!H85,"")</f>
        <v/>
      </c>
      <c r="F83" s="154" t="str">
        <f>IF('Orçamento-base'!I85&gt;0,'Orçamento-base'!I85,"")</f>
        <v/>
      </c>
      <c r="G83" s="172"/>
      <c r="H83" s="154" t="str">
        <f t="shared" si="1"/>
        <v/>
      </c>
      <c r="I83" s="146"/>
      <c r="J83" s="146"/>
      <c r="K83" s="71"/>
    </row>
    <row r="84" spans="1:11" x14ac:dyDescent="0.25">
      <c r="A84" s="160" t="str">
        <f>IF('Orçamento-base'!A86&gt;0,'Orçamento-base'!A86,"")</f>
        <v/>
      </c>
      <c r="B84" s="160" t="str">
        <f>'Orçamento-base'!B86</f>
        <v/>
      </c>
      <c r="C84" s="160" t="str">
        <f>IF('Orçamento-base'!C86&gt;0,'Orçamento-base'!C86,"")</f>
        <v/>
      </c>
      <c r="D84" s="154" t="str">
        <f>IF('Orçamento-base'!G86&gt;0,'Orçamento-base'!G86,"")</f>
        <v/>
      </c>
      <c r="E84" s="184" t="str">
        <f>IF('Orçamento-base'!H86&gt;0,'Orçamento-base'!H86,"")</f>
        <v/>
      </c>
      <c r="F84" s="154" t="str">
        <f>IF('Orçamento-base'!I86&gt;0,'Orçamento-base'!I86,"")</f>
        <v/>
      </c>
      <c r="G84" s="172"/>
      <c r="H84" s="154" t="str">
        <f t="shared" si="1"/>
        <v/>
      </c>
      <c r="I84" s="146"/>
      <c r="J84" s="146"/>
      <c r="K84" s="71"/>
    </row>
    <row r="85" spans="1:11" x14ac:dyDescent="0.25">
      <c r="A85" s="160" t="str">
        <f>IF('Orçamento-base'!A87&gt;0,'Orçamento-base'!A87,"")</f>
        <v/>
      </c>
      <c r="B85" s="160" t="str">
        <f>'Orçamento-base'!B87</f>
        <v/>
      </c>
      <c r="C85" s="160" t="str">
        <f>IF('Orçamento-base'!C87&gt;0,'Orçamento-base'!C87,"")</f>
        <v/>
      </c>
      <c r="D85" s="154" t="str">
        <f>IF('Orçamento-base'!G87&gt;0,'Orçamento-base'!G87,"")</f>
        <v/>
      </c>
      <c r="E85" s="184" t="str">
        <f>IF('Orçamento-base'!H87&gt;0,'Orçamento-base'!H87,"")</f>
        <v/>
      </c>
      <c r="F85" s="154" t="str">
        <f>IF('Orçamento-base'!I87&gt;0,'Orçamento-base'!I87,"")</f>
        <v/>
      </c>
      <c r="G85" s="172"/>
      <c r="H85" s="154" t="str">
        <f t="shared" si="1"/>
        <v/>
      </c>
      <c r="I85" s="146"/>
      <c r="J85" s="146"/>
      <c r="K85" s="71"/>
    </row>
    <row r="86" spans="1:11" x14ac:dyDescent="0.25">
      <c r="A86" s="160" t="str">
        <f>IF('Orçamento-base'!A88&gt;0,'Orçamento-base'!A88,"")</f>
        <v/>
      </c>
      <c r="B86" s="160" t="str">
        <f>'Orçamento-base'!B88</f>
        <v/>
      </c>
      <c r="C86" s="160" t="str">
        <f>IF('Orçamento-base'!C88&gt;0,'Orçamento-base'!C88,"")</f>
        <v/>
      </c>
      <c r="D86" s="154" t="str">
        <f>IF('Orçamento-base'!G88&gt;0,'Orçamento-base'!G88,"")</f>
        <v/>
      </c>
      <c r="E86" s="184" t="str">
        <f>IF('Orçamento-base'!H88&gt;0,'Orçamento-base'!H88,"")</f>
        <v/>
      </c>
      <c r="F86" s="154" t="str">
        <f>IF('Orçamento-base'!I88&gt;0,'Orçamento-base'!I88,"")</f>
        <v/>
      </c>
      <c r="G86" s="172"/>
      <c r="H86" s="154" t="str">
        <f t="shared" si="1"/>
        <v/>
      </c>
      <c r="I86" s="146"/>
      <c r="J86" s="146"/>
      <c r="K86" s="71"/>
    </row>
    <row r="87" spans="1:11" x14ac:dyDescent="0.25">
      <c r="A87" s="160" t="str">
        <f>IF('Orçamento-base'!A89&gt;0,'Orçamento-base'!A89,"")</f>
        <v/>
      </c>
      <c r="B87" s="160" t="str">
        <f>'Orçamento-base'!B89</f>
        <v/>
      </c>
      <c r="C87" s="160" t="str">
        <f>IF('Orçamento-base'!C89&gt;0,'Orçamento-base'!C89,"")</f>
        <v/>
      </c>
      <c r="D87" s="154" t="str">
        <f>IF('Orçamento-base'!G89&gt;0,'Orçamento-base'!G89,"")</f>
        <v/>
      </c>
      <c r="E87" s="184" t="str">
        <f>IF('Orçamento-base'!H89&gt;0,'Orçamento-base'!H89,"")</f>
        <v/>
      </c>
      <c r="F87" s="154" t="str">
        <f>IF('Orçamento-base'!I89&gt;0,'Orçamento-base'!I89,"")</f>
        <v/>
      </c>
      <c r="G87" s="172"/>
      <c r="H87" s="154" t="str">
        <f t="shared" si="1"/>
        <v/>
      </c>
      <c r="I87" s="146"/>
      <c r="J87" s="146"/>
      <c r="K87" s="71"/>
    </row>
    <row r="88" spans="1:11" x14ac:dyDescent="0.25">
      <c r="A88" s="160" t="str">
        <f>IF('Orçamento-base'!A90&gt;0,'Orçamento-base'!A90,"")</f>
        <v/>
      </c>
      <c r="B88" s="160" t="str">
        <f>'Orçamento-base'!B90</f>
        <v/>
      </c>
      <c r="C88" s="160" t="str">
        <f>IF('Orçamento-base'!C90&gt;0,'Orçamento-base'!C90,"")</f>
        <v/>
      </c>
      <c r="D88" s="154" t="str">
        <f>IF('Orçamento-base'!G90&gt;0,'Orçamento-base'!G90,"")</f>
        <v/>
      </c>
      <c r="E88" s="184" t="str">
        <f>IF('Orçamento-base'!H90&gt;0,'Orçamento-base'!H90,"")</f>
        <v/>
      </c>
      <c r="F88" s="154" t="str">
        <f>IF('Orçamento-base'!I90&gt;0,'Orçamento-base'!I90,"")</f>
        <v/>
      </c>
      <c r="G88" s="172"/>
      <c r="H88" s="154" t="str">
        <f t="shared" si="1"/>
        <v/>
      </c>
      <c r="I88" s="146"/>
      <c r="J88" s="146"/>
      <c r="K88" s="71"/>
    </row>
    <row r="89" spans="1:11" x14ac:dyDescent="0.25">
      <c r="A89" s="160" t="str">
        <f>IF('Orçamento-base'!A91&gt;0,'Orçamento-base'!A91,"")</f>
        <v/>
      </c>
      <c r="B89" s="160" t="str">
        <f>'Orçamento-base'!B91</f>
        <v/>
      </c>
      <c r="C89" s="160" t="str">
        <f>IF('Orçamento-base'!C91&gt;0,'Orçamento-base'!C91,"")</f>
        <v/>
      </c>
      <c r="D89" s="154" t="str">
        <f>IF('Orçamento-base'!G91&gt;0,'Orçamento-base'!G91,"")</f>
        <v/>
      </c>
      <c r="E89" s="184" t="str">
        <f>IF('Orçamento-base'!H91&gt;0,'Orçamento-base'!H91,"")</f>
        <v/>
      </c>
      <c r="F89" s="154" t="str">
        <f>IF('Orçamento-base'!I91&gt;0,'Orçamento-base'!I91,"")</f>
        <v/>
      </c>
      <c r="G89" s="172"/>
      <c r="H89" s="154" t="str">
        <f t="shared" si="1"/>
        <v/>
      </c>
      <c r="I89" s="146"/>
      <c r="J89" s="146"/>
      <c r="K89" s="71"/>
    </row>
    <row r="90" spans="1:11" x14ac:dyDescent="0.25">
      <c r="A90" s="160" t="str">
        <f>IF('Orçamento-base'!A92&gt;0,'Orçamento-base'!A92,"")</f>
        <v/>
      </c>
      <c r="B90" s="160" t="str">
        <f>'Orçamento-base'!B92</f>
        <v/>
      </c>
      <c r="C90" s="160" t="str">
        <f>IF('Orçamento-base'!C92&gt;0,'Orçamento-base'!C92,"")</f>
        <v/>
      </c>
      <c r="D90" s="154" t="str">
        <f>IF('Orçamento-base'!G92&gt;0,'Orçamento-base'!G92,"")</f>
        <v/>
      </c>
      <c r="E90" s="184" t="str">
        <f>IF('Orçamento-base'!H92&gt;0,'Orçamento-base'!H92,"")</f>
        <v/>
      </c>
      <c r="F90" s="154" t="str">
        <f>IF('Orçamento-base'!I92&gt;0,'Orçamento-base'!I92,"")</f>
        <v/>
      </c>
      <c r="G90" s="172"/>
      <c r="H90" s="154" t="str">
        <f t="shared" si="1"/>
        <v/>
      </c>
      <c r="I90" s="146"/>
      <c r="J90" s="146"/>
      <c r="K90" s="71"/>
    </row>
    <row r="91" spans="1:11" x14ac:dyDescent="0.25">
      <c r="A91" s="160" t="str">
        <f>IF('Orçamento-base'!A93&gt;0,'Orçamento-base'!A93,"")</f>
        <v/>
      </c>
      <c r="B91" s="160" t="str">
        <f>'Orçamento-base'!B93</f>
        <v/>
      </c>
      <c r="C91" s="160" t="str">
        <f>IF('Orçamento-base'!C93&gt;0,'Orçamento-base'!C93,"")</f>
        <v/>
      </c>
      <c r="D91" s="154" t="str">
        <f>IF('Orçamento-base'!G93&gt;0,'Orçamento-base'!G93,"")</f>
        <v/>
      </c>
      <c r="E91" s="184" t="str">
        <f>IF('Orçamento-base'!H93&gt;0,'Orçamento-base'!H93,"")</f>
        <v/>
      </c>
      <c r="F91" s="154" t="str">
        <f>IF('Orçamento-base'!I93&gt;0,'Orçamento-base'!I93,"")</f>
        <v/>
      </c>
      <c r="G91" s="172"/>
      <c r="H91" s="154" t="str">
        <f t="shared" si="1"/>
        <v/>
      </c>
      <c r="I91" s="146"/>
      <c r="J91" s="146"/>
      <c r="K91" s="71"/>
    </row>
    <row r="92" spans="1:11" x14ac:dyDescent="0.25">
      <c r="A92" s="160" t="str">
        <f>IF('Orçamento-base'!A94&gt;0,'Orçamento-base'!A94,"")</f>
        <v/>
      </c>
      <c r="B92" s="160" t="str">
        <f>'Orçamento-base'!B94</f>
        <v/>
      </c>
      <c r="C92" s="160" t="str">
        <f>IF('Orçamento-base'!C94&gt;0,'Orçamento-base'!C94,"")</f>
        <v/>
      </c>
      <c r="D92" s="154" t="str">
        <f>IF('Orçamento-base'!G94&gt;0,'Orçamento-base'!G94,"")</f>
        <v/>
      </c>
      <c r="E92" s="184" t="str">
        <f>IF('Orçamento-base'!H94&gt;0,'Orçamento-base'!H94,"")</f>
        <v/>
      </c>
      <c r="F92" s="154" t="str">
        <f>IF('Orçamento-base'!I94&gt;0,'Orçamento-base'!I94,"")</f>
        <v/>
      </c>
      <c r="G92" s="172"/>
      <c r="H92" s="154" t="str">
        <f t="shared" si="1"/>
        <v/>
      </c>
      <c r="I92" s="146"/>
      <c r="J92" s="146"/>
      <c r="K92" s="71"/>
    </row>
    <row r="93" spans="1:11" x14ac:dyDescent="0.25">
      <c r="A93" s="160" t="str">
        <f>IF('Orçamento-base'!A95&gt;0,'Orçamento-base'!A95,"")</f>
        <v/>
      </c>
      <c r="B93" s="160" t="str">
        <f>'Orçamento-base'!B95</f>
        <v/>
      </c>
      <c r="C93" s="160" t="str">
        <f>IF('Orçamento-base'!C95&gt;0,'Orçamento-base'!C95,"")</f>
        <v/>
      </c>
      <c r="D93" s="154" t="str">
        <f>IF('Orçamento-base'!G95&gt;0,'Orçamento-base'!G95,"")</f>
        <v/>
      </c>
      <c r="E93" s="184" t="str">
        <f>IF('Orçamento-base'!H95&gt;0,'Orçamento-base'!H95,"")</f>
        <v/>
      </c>
      <c r="F93" s="154" t="str">
        <f>IF('Orçamento-base'!I95&gt;0,'Orçamento-base'!I95,"")</f>
        <v/>
      </c>
      <c r="G93" s="172"/>
      <c r="H93" s="154" t="str">
        <f t="shared" si="1"/>
        <v/>
      </c>
      <c r="I93" s="146"/>
      <c r="J93" s="146"/>
      <c r="K93" s="71"/>
    </row>
    <row r="94" spans="1:11" x14ac:dyDescent="0.25">
      <c r="A94" s="160" t="str">
        <f>IF('Orçamento-base'!A96&gt;0,'Orçamento-base'!A96,"")</f>
        <v/>
      </c>
      <c r="B94" s="160" t="str">
        <f>'Orçamento-base'!B96</f>
        <v/>
      </c>
      <c r="C94" s="160" t="str">
        <f>IF('Orçamento-base'!C96&gt;0,'Orçamento-base'!C96,"")</f>
        <v/>
      </c>
      <c r="D94" s="154" t="str">
        <f>IF('Orçamento-base'!G96&gt;0,'Orçamento-base'!G96,"")</f>
        <v/>
      </c>
      <c r="E94" s="184" t="str">
        <f>IF('Orçamento-base'!H96&gt;0,'Orçamento-base'!H96,"")</f>
        <v/>
      </c>
      <c r="F94" s="154" t="str">
        <f>IF('Orçamento-base'!I96&gt;0,'Orçamento-base'!I96,"")</f>
        <v/>
      </c>
      <c r="G94" s="172"/>
      <c r="H94" s="154" t="str">
        <f t="shared" si="1"/>
        <v/>
      </c>
      <c r="I94" s="146"/>
      <c r="J94" s="146"/>
      <c r="K94" s="71"/>
    </row>
    <row r="95" spans="1:11" x14ac:dyDescent="0.25">
      <c r="A95" s="160" t="str">
        <f>IF('Orçamento-base'!A97&gt;0,'Orçamento-base'!A97,"")</f>
        <v/>
      </c>
      <c r="B95" s="160" t="str">
        <f>'Orçamento-base'!B97</f>
        <v/>
      </c>
      <c r="C95" s="160" t="str">
        <f>IF('Orçamento-base'!C97&gt;0,'Orçamento-base'!C97,"")</f>
        <v/>
      </c>
      <c r="D95" s="154" t="str">
        <f>IF('Orçamento-base'!G97&gt;0,'Orçamento-base'!G97,"")</f>
        <v/>
      </c>
      <c r="E95" s="184" t="str">
        <f>IF('Orçamento-base'!H97&gt;0,'Orçamento-base'!H97,"")</f>
        <v/>
      </c>
      <c r="F95" s="154" t="str">
        <f>IF('Orçamento-base'!I97&gt;0,'Orçamento-base'!I97,"")</f>
        <v/>
      </c>
      <c r="G95" s="172"/>
      <c r="H95" s="154" t="str">
        <f t="shared" si="1"/>
        <v/>
      </c>
      <c r="I95" s="146"/>
      <c r="J95" s="146"/>
      <c r="K95" s="71"/>
    </row>
    <row r="96" spans="1:11" x14ac:dyDescent="0.25">
      <c r="A96" s="160" t="str">
        <f>IF('Orçamento-base'!A98&gt;0,'Orçamento-base'!A98,"")</f>
        <v/>
      </c>
      <c r="B96" s="160" t="str">
        <f>'Orçamento-base'!B98</f>
        <v/>
      </c>
      <c r="C96" s="160" t="str">
        <f>IF('Orçamento-base'!C98&gt;0,'Orçamento-base'!C98,"")</f>
        <v/>
      </c>
      <c r="D96" s="154" t="str">
        <f>IF('Orçamento-base'!G98&gt;0,'Orçamento-base'!G98,"")</f>
        <v/>
      </c>
      <c r="E96" s="184" t="str">
        <f>IF('Orçamento-base'!H98&gt;0,'Orçamento-base'!H98,"")</f>
        <v/>
      </c>
      <c r="F96" s="154" t="str">
        <f>IF('Orçamento-base'!I98&gt;0,'Orçamento-base'!I98,"")</f>
        <v/>
      </c>
      <c r="G96" s="172"/>
      <c r="H96" s="154" t="str">
        <f t="shared" si="1"/>
        <v/>
      </c>
      <c r="I96" s="146"/>
      <c r="J96" s="146"/>
      <c r="K96" s="71"/>
    </row>
    <row r="97" spans="1:11" x14ac:dyDescent="0.25">
      <c r="A97" s="160" t="str">
        <f>IF('Orçamento-base'!A99&gt;0,'Orçamento-base'!A99,"")</f>
        <v/>
      </c>
      <c r="B97" s="160" t="str">
        <f>'Orçamento-base'!B99</f>
        <v/>
      </c>
      <c r="C97" s="160" t="str">
        <f>IF('Orçamento-base'!C99&gt;0,'Orçamento-base'!C99,"")</f>
        <v/>
      </c>
      <c r="D97" s="154" t="str">
        <f>IF('Orçamento-base'!G99&gt;0,'Orçamento-base'!G99,"")</f>
        <v/>
      </c>
      <c r="E97" s="184" t="str">
        <f>IF('Orçamento-base'!H99&gt;0,'Orçamento-base'!H99,"")</f>
        <v/>
      </c>
      <c r="F97" s="154" t="str">
        <f>IF('Orçamento-base'!I99&gt;0,'Orçamento-base'!I99,"")</f>
        <v/>
      </c>
      <c r="G97" s="172"/>
      <c r="H97" s="154" t="str">
        <f t="shared" si="1"/>
        <v/>
      </c>
      <c r="I97" s="146"/>
      <c r="J97" s="146"/>
      <c r="K97" s="71"/>
    </row>
    <row r="98" spans="1:11" x14ac:dyDescent="0.25">
      <c r="A98" s="160" t="str">
        <f>IF('Orçamento-base'!A100&gt;0,'Orçamento-base'!A100,"")</f>
        <v/>
      </c>
      <c r="B98" s="160" t="str">
        <f>'Orçamento-base'!B100</f>
        <v/>
      </c>
      <c r="C98" s="160" t="str">
        <f>IF('Orçamento-base'!C100&gt;0,'Orçamento-base'!C100,"")</f>
        <v/>
      </c>
      <c r="D98" s="154" t="str">
        <f>IF('Orçamento-base'!G100&gt;0,'Orçamento-base'!G100,"")</f>
        <v/>
      </c>
      <c r="E98" s="184" t="str">
        <f>IF('Orçamento-base'!H100&gt;0,'Orçamento-base'!H100,"")</f>
        <v/>
      </c>
      <c r="F98" s="154" t="str">
        <f>IF('Orçamento-base'!I100&gt;0,'Orçamento-base'!I100,"")</f>
        <v/>
      </c>
      <c r="G98" s="172"/>
      <c r="H98" s="154" t="str">
        <f t="shared" si="1"/>
        <v/>
      </c>
      <c r="I98" s="146"/>
      <c r="J98" s="146"/>
      <c r="K98" s="71"/>
    </row>
    <row r="99" spans="1:11" x14ac:dyDescent="0.25">
      <c r="A99" s="160" t="str">
        <f>IF('Orçamento-base'!A101&gt;0,'Orçamento-base'!A101,"")</f>
        <v/>
      </c>
      <c r="B99" s="160" t="str">
        <f>'Orçamento-base'!B101</f>
        <v/>
      </c>
      <c r="C99" s="160" t="str">
        <f>IF('Orçamento-base'!C101&gt;0,'Orçamento-base'!C101,"")</f>
        <v/>
      </c>
      <c r="D99" s="154" t="str">
        <f>IF('Orçamento-base'!G101&gt;0,'Orçamento-base'!G101,"")</f>
        <v/>
      </c>
      <c r="E99" s="184" t="str">
        <f>IF('Orçamento-base'!H101&gt;0,'Orçamento-base'!H101,"")</f>
        <v/>
      </c>
      <c r="F99" s="154" t="str">
        <f>IF('Orçamento-base'!I101&gt;0,'Orçamento-base'!I101,"")</f>
        <v/>
      </c>
      <c r="G99" s="172"/>
      <c r="H99" s="154" t="str">
        <f t="shared" si="1"/>
        <v/>
      </c>
      <c r="I99" s="146"/>
      <c r="J99" s="146"/>
      <c r="K99" s="71"/>
    </row>
    <row r="100" spans="1:11" x14ac:dyDescent="0.25">
      <c r="A100" s="160" t="str">
        <f>IF('Orçamento-base'!A102&gt;0,'Orçamento-base'!A102,"")</f>
        <v/>
      </c>
      <c r="B100" s="160" t="str">
        <f>'Orçamento-base'!B102</f>
        <v/>
      </c>
      <c r="C100" s="160" t="str">
        <f>IF('Orçamento-base'!C102&gt;0,'Orçamento-base'!C102,"")</f>
        <v/>
      </c>
      <c r="D100" s="154" t="str">
        <f>IF('Orçamento-base'!G102&gt;0,'Orçamento-base'!G102,"")</f>
        <v/>
      </c>
      <c r="E100" s="184" t="str">
        <f>IF('Orçamento-base'!H102&gt;0,'Orçamento-base'!H102,"")</f>
        <v/>
      </c>
      <c r="F100" s="154" t="str">
        <f>IF('Orçamento-base'!I102&gt;0,'Orçamento-base'!I102,"")</f>
        <v/>
      </c>
      <c r="G100" s="172"/>
      <c r="H100" s="154" t="str">
        <f t="shared" si="1"/>
        <v/>
      </c>
      <c r="I100" s="146"/>
      <c r="J100" s="146"/>
      <c r="K100" s="71"/>
    </row>
    <row r="101" spans="1:11" x14ac:dyDescent="0.25">
      <c r="A101" s="160" t="str">
        <f>IF('Orçamento-base'!A103&gt;0,'Orçamento-base'!A103,"")</f>
        <v/>
      </c>
      <c r="B101" s="160" t="str">
        <f>'Orçamento-base'!B103</f>
        <v/>
      </c>
      <c r="C101" s="160" t="str">
        <f>IF('Orçamento-base'!C103&gt;0,'Orçamento-base'!C103,"")</f>
        <v/>
      </c>
      <c r="D101" s="154" t="str">
        <f>IF('Orçamento-base'!G103&gt;0,'Orçamento-base'!G103,"")</f>
        <v/>
      </c>
      <c r="E101" s="184" t="str">
        <f>IF('Orçamento-base'!H103&gt;0,'Orçamento-base'!H103,"")</f>
        <v/>
      </c>
      <c r="F101" s="154" t="str">
        <f>IF('Orçamento-base'!I103&gt;0,'Orçamento-base'!I103,"")</f>
        <v/>
      </c>
      <c r="G101" s="172"/>
      <c r="H101" s="154" t="str">
        <f t="shared" si="1"/>
        <v/>
      </c>
      <c r="I101" s="146"/>
      <c r="J101" s="146"/>
      <c r="K101" s="71"/>
    </row>
    <row r="102" spans="1:11" x14ac:dyDescent="0.25">
      <c r="A102" s="160" t="str">
        <f>IF('Orçamento-base'!A104&gt;0,'Orçamento-base'!A104,"")</f>
        <v/>
      </c>
      <c r="B102" s="160" t="str">
        <f>'Orçamento-base'!B104</f>
        <v/>
      </c>
      <c r="C102" s="160" t="str">
        <f>IF('Orçamento-base'!C104&gt;0,'Orçamento-base'!C104,"")</f>
        <v/>
      </c>
      <c r="D102" s="154" t="str">
        <f>IF('Orçamento-base'!G104&gt;0,'Orçamento-base'!G104,"")</f>
        <v/>
      </c>
      <c r="E102" s="184" t="str">
        <f>IF('Orçamento-base'!H104&gt;0,'Orçamento-base'!H104,"")</f>
        <v/>
      </c>
      <c r="F102" s="154" t="str">
        <f>IF('Orçamento-base'!I104&gt;0,'Orçamento-base'!I104,"")</f>
        <v/>
      </c>
      <c r="G102" s="172"/>
      <c r="H102" s="154" t="str">
        <f t="shared" si="1"/>
        <v/>
      </c>
      <c r="I102" s="146"/>
      <c r="J102" s="146"/>
      <c r="K102" s="71"/>
    </row>
    <row r="103" spans="1:11" x14ac:dyDescent="0.25">
      <c r="A103" s="160" t="str">
        <f>IF('Orçamento-base'!A105&gt;0,'Orçamento-base'!A105,"")</f>
        <v/>
      </c>
      <c r="B103" s="160" t="str">
        <f>'Orçamento-base'!B105</f>
        <v/>
      </c>
      <c r="C103" s="160" t="str">
        <f>IF('Orçamento-base'!C105&gt;0,'Orçamento-base'!C105,"")</f>
        <v/>
      </c>
      <c r="D103" s="154" t="str">
        <f>IF('Orçamento-base'!G105&gt;0,'Orçamento-base'!G105,"")</f>
        <v/>
      </c>
      <c r="E103" s="184" t="str">
        <f>IF('Orçamento-base'!H105&gt;0,'Orçamento-base'!H105,"")</f>
        <v/>
      </c>
      <c r="F103" s="154" t="str">
        <f>IF('Orçamento-base'!I105&gt;0,'Orçamento-base'!I105,"")</f>
        <v/>
      </c>
      <c r="G103" s="172"/>
      <c r="H103" s="154" t="str">
        <f t="shared" si="1"/>
        <v/>
      </c>
      <c r="I103" s="146"/>
      <c r="J103" s="146"/>
      <c r="K103" s="71"/>
    </row>
    <row r="104" spans="1:11" x14ac:dyDescent="0.25">
      <c r="A104" s="160" t="str">
        <f>IF('Orçamento-base'!A106&gt;0,'Orçamento-base'!A106,"")</f>
        <v/>
      </c>
      <c r="B104" s="160" t="str">
        <f>'Orçamento-base'!B106</f>
        <v/>
      </c>
      <c r="C104" s="160" t="str">
        <f>IF('Orçamento-base'!C106&gt;0,'Orçamento-base'!C106,"")</f>
        <v/>
      </c>
      <c r="D104" s="154" t="str">
        <f>IF('Orçamento-base'!G106&gt;0,'Orçamento-base'!G106,"")</f>
        <v/>
      </c>
      <c r="E104" s="184" t="str">
        <f>IF('Orçamento-base'!H106&gt;0,'Orçamento-base'!H106,"")</f>
        <v/>
      </c>
      <c r="F104" s="154" t="str">
        <f>IF('Orçamento-base'!I106&gt;0,'Orçamento-base'!I106,"")</f>
        <v/>
      </c>
      <c r="G104" s="172"/>
      <c r="H104" s="154" t="str">
        <f t="shared" si="1"/>
        <v/>
      </c>
      <c r="I104" s="146"/>
      <c r="J104" s="146"/>
      <c r="K104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1"/>
  </cols>
  <sheetData>
    <row r="1" spans="1:5" s="122" customFormat="1" ht="24.75" thickBot="1" x14ac:dyDescent="0.25">
      <c r="A1" s="133" t="s">
        <v>169</v>
      </c>
      <c r="B1" s="133" t="s">
        <v>3790</v>
      </c>
      <c r="C1" s="133" t="s">
        <v>177</v>
      </c>
      <c r="D1" s="133" t="s">
        <v>3799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3789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3789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3789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3789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3789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3810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3804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3820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3817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3818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3805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3819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3803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3811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3806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3808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3807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3809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3815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3813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3814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3812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3789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3789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3789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3789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3789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3810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3804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3820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3817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3818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3805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3819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3803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3811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3806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3808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3807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3809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3815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3813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3814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3812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3796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3797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3798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169</v>
      </c>
      <c r="B1" s="115" t="s">
        <v>3786</v>
      </c>
      <c r="C1" s="115" t="s">
        <v>177</v>
      </c>
      <c r="D1" s="115" t="s">
        <v>3787</v>
      </c>
      <c r="E1" s="115" t="s">
        <v>3788</v>
      </c>
      <c r="F1" s="118" t="s">
        <v>169</v>
      </c>
      <c r="G1" s="115" t="s">
        <v>3790</v>
      </c>
      <c r="H1" s="115" t="s">
        <v>177</v>
      </c>
    </row>
    <row r="2" spans="1:8" ht="15.75" thickBot="1" x14ac:dyDescent="0.3">
      <c r="A2" s="117" t="s">
        <v>3683</v>
      </c>
      <c r="B2" s="119">
        <v>2</v>
      </c>
      <c r="C2" s="119" t="s">
        <v>65</v>
      </c>
      <c r="D2" s="120">
        <v>1</v>
      </c>
      <c r="E2" s="120" t="str">
        <f>IF(A2=$F$2,B2,"")</f>
        <v/>
      </c>
      <c r="F2" s="120" t="str">
        <f>IF(Identificação!$B$5=0,"",Identificação!$B$5)</f>
        <v>Obras e Serviços de Engenharia</v>
      </c>
      <c r="G2" s="120">
        <f>IFERROR(SMALL($E$2:$E$250,D2),"")</f>
        <v>7</v>
      </c>
      <c r="H2" s="120" t="str">
        <f>IFERROR(VLOOKUP(G2,base!$C$2:$D$133,2,FALSE),"")</f>
        <v>serviços de engenharia/obras: resíduos sólidos</v>
      </c>
    </row>
    <row r="3" spans="1:8" ht="15.75" thickBot="1" x14ac:dyDescent="0.3">
      <c r="A3" s="117" t="s">
        <v>3684</v>
      </c>
      <c r="B3" s="119">
        <v>2</v>
      </c>
      <c r="C3" s="119" t="s">
        <v>65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8</v>
      </c>
      <c r="H3" s="120" t="str">
        <f>IFERROR(VLOOKUP(G3,base!$C$2:$D$133,2,FALSE),"")</f>
        <v>serviços de engenharia/obras: edificações</v>
      </c>
    </row>
    <row r="4" spans="1:8" ht="15.75" thickBot="1" x14ac:dyDescent="0.3">
      <c r="A4" s="117" t="s">
        <v>3684</v>
      </c>
      <c r="B4" s="119">
        <v>3</v>
      </c>
      <c r="C4" s="119" t="s">
        <v>142</v>
      </c>
      <c r="D4" s="120">
        <v>3</v>
      </c>
      <c r="E4" s="120" t="str">
        <f t="shared" si="0"/>
        <v/>
      </c>
      <c r="G4" s="120">
        <f t="shared" si="1"/>
        <v>9</v>
      </c>
      <c r="H4" s="120" t="str">
        <f>IFERROR(VLOOKUP(G4,base!$C$2:$D$133,2,FALSE),"")</f>
        <v>serviços de engenharia/obras: rodovias, ferrovias e aeroportos</v>
      </c>
    </row>
    <row r="5" spans="1:8" ht="15.75" thickBot="1" x14ac:dyDescent="0.3">
      <c r="A5" s="117" t="s">
        <v>3681</v>
      </c>
      <c r="B5" s="119">
        <v>3</v>
      </c>
      <c r="C5" s="119" t="s">
        <v>142</v>
      </c>
      <c r="D5" s="120">
        <v>4</v>
      </c>
      <c r="E5" s="120" t="str">
        <f t="shared" si="0"/>
        <v/>
      </c>
      <c r="G5" s="120">
        <f t="shared" si="1"/>
        <v>10</v>
      </c>
      <c r="H5" s="120" t="str">
        <f>IFERROR(VLOOKUP(G5,base!$C$2:$D$133,2,FALSE),"")</f>
        <v>serviços de engenharia/obras: obras-de-arte-especiais</v>
      </c>
    </row>
    <row r="6" spans="1:8" ht="15.75" thickBot="1" x14ac:dyDescent="0.3">
      <c r="A6" s="117" t="s">
        <v>170</v>
      </c>
      <c r="B6" s="119">
        <v>7</v>
      </c>
      <c r="C6" s="119" t="s">
        <v>123</v>
      </c>
      <c r="D6" s="120">
        <v>5</v>
      </c>
      <c r="E6" s="120">
        <f t="shared" si="0"/>
        <v>7</v>
      </c>
      <c r="G6" s="120">
        <f t="shared" si="1"/>
        <v>11</v>
      </c>
      <c r="H6" s="120" t="str">
        <f>IFERROR(VLOOKUP(G6,base!$C$2:$D$133,2,FALSE),"")</f>
        <v>serviços de engenharia/obras: urbanização</v>
      </c>
    </row>
    <row r="7" spans="1:8" ht="15.75" thickBot="1" x14ac:dyDescent="0.3">
      <c r="A7" s="117" t="s">
        <v>170</v>
      </c>
      <c r="B7" s="119">
        <v>8</v>
      </c>
      <c r="C7" s="119" t="s">
        <v>118</v>
      </c>
      <c r="D7" s="120">
        <v>6</v>
      </c>
      <c r="E7" s="120">
        <f t="shared" si="0"/>
        <v>8</v>
      </c>
      <c r="G7" s="120">
        <f t="shared" si="1"/>
        <v>12</v>
      </c>
      <c r="H7" s="120" t="str">
        <f>IFERROR(VLOOKUP(G7,base!$C$2:$D$133,2,FALSE),"")</f>
        <v>serviços de engenharia/obras: infraestrutura de energia</v>
      </c>
    </row>
    <row r="8" spans="1:8" ht="15.75" thickBot="1" x14ac:dyDescent="0.3">
      <c r="A8" s="117" t="s">
        <v>170</v>
      </c>
      <c r="B8" s="119">
        <v>9</v>
      </c>
      <c r="C8" s="119" t="s">
        <v>124</v>
      </c>
      <c r="D8" s="120">
        <v>7</v>
      </c>
      <c r="E8" s="120">
        <f t="shared" si="0"/>
        <v>9</v>
      </c>
      <c r="G8" s="120">
        <f t="shared" si="1"/>
        <v>13</v>
      </c>
      <c r="H8" s="120" t="str">
        <f>IFERROR(VLOOKUP(G8,base!$C$2:$D$133,2,FALSE),"")</f>
        <v>serviços de engenharia/obras: saneamento</v>
      </c>
    </row>
    <row r="9" spans="1:8" ht="15.75" thickBot="1" x14ac:dyDescent="0.3">
      <c r="A9" s="117" t="s">
        <v>170</v>
      </c>
      <c r="B9" s="119">
        <v>10</v>
      </c>
      <c r="C9" s="119" t="s">
        <v>122</v>
      </c>
      <c r="D9" s="120">
        <v>8</v>
      </c>
      <c r="E9" s="120">
        <f t="shared" si="0"/>
        <v>10</v>
      </c>
      <c r="G9" s="120">
        <f t="shared" si="1"/>
        <v>14</v>
      </c>
      <c r="H9" s="120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7" t="s">
        <v>170</v>
      </c>
      <c r="B10" s="119">
        <v>11</v>
      </c>
      <c r="C10" s="119" t="s">
        <v>128</v>
      </c>
      <c r="D10" s="120">
        <v>9</v>
      </c>
      <c r="E10" s="120">
        <f t="shared" si="0"/>
        <v>11</v>
      </c>
      <c r="G10" s="120">
        <f t="shared" si="1"/>
        <v>15</v>
      </c>
      <c r="H10" s="12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7" t="s">
        <v>170</v>
      </c>
      <c r="B11" s="119">
        <v>12</v>
      </c>
      <c r="C11" s="119" t="s">
        <v>119</v>
      </c>
      <c r="D11" s="120">
        <v>10</v>
      </c>
      <c r="E11" s="120">
        <f t="shared" si="0"/>
        <v>12</v>
      </c>
      <c r="G11" s="120">
        <f t="shared" si="1"/>
        <v>16</v>
      </c>
      <c r="H11" s="120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7" t="s">
        <v>170</v>
      </c>
      <c r="B12" s="119">
        <v>13</v>
      </c>
      <c r="C12" s="119" t="s">
        <v>125</v>
      </c>
      <c r="D12" s="120">
        <v>11</v>
      </c>
      <c r="E12" s="120">
        <f t="shared" si="0"/>
        <v>13</v>
      </c>
      <c r="G12" s="120">
        <f t="shared" si="1"/>
        <v>17</v>
      </c>
      <c r="H12" s="120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7" t="s">
        <v>170</v>
      </c>
      <c r="B13" s="119">
        <v>14</v>
      </c>
      <c r="C13" s="119" t="s">
        <v>121</v>
      </c>
      <c r="D13" s="120">
        <v>12</v>
      </c>
      <c r="E13" s="120">
        <f t="shared" si="0"/>
        <v>14</v>
      </c>
      <c r="G13" s="120" t="str">
        <f t="shared" si="1"/>
        <v/>
      </c>
      <c r="H13" s="120" t="str">
        <f>IFERROR(VLOOKUP(G13,base!$C$2:$D$133,2,FALSE),"")</f>
        <v/>
      </c>
    </row>
    <row r="14" spans="1:8" ht="15.75" thickBot="1" x14ac:dyDescent="0.3">
      <c r="A14" s="117" t="s">
        <v>170</v>
      </c>
      <c r="B14" s="119">
        <v>15</v>
      </c>
      <c r="C14" s="119" t="s">
        <v>126</v>
      </c>
      <c r="D14" s="120">
        <v>13</v>
      </c>
      <c r="E14" s="120">
        <f t="shared" si="0"/>
        <v>15</v>
      </c>
      <c r="G14" s="120" t="str">
        <f t="shared" si="1"/>
        <v/>
      </c>
      <c r="H14" s="120" t="str">
        <f>IFERROR(VLOOKUP(G14,base!$C$2:$D$133,2,FALSE),"")</f>
        <v/>
      </c>
    </row>
    <row r="15" spans="1:8" ht="15.75" thickBot="1" x14ac:dyDescent="0.3">
      <c r="A15" s="117" t="s">
        <v>170</v>
      </c>
      <c r="B15" s="119">
        <v>16</v>
      </c>
      <c r="C15" s="119" t="s">
        <v>120</v>
      </c>
      <c r="D15" s="120">
        <v>14</v>
      </c>
      <c r="E15" s="120">
        <f t="shared" si="0"/>
        <v>16</v>
      </c>
      <c r="G15" s="120" t="str">
        <f t="shared" si="1"/>
        <v/>
      </c>
      <c r="H15" s="120" t="str">
        <f>IFERROR(VLOOKUP(G15,base!$C$2:$D$133,2,FALSE),"")</f>
        <v/>
      </c>
    </row>
    <row r="16" spans="1:8" ht="15.75" thickBot="1" x14ac:dyDescent="0.3">
      <c r="A16" s="117" t="s">
        <v>170</v>
      </c>
      <c r="B16" s="119">
        <v>17</v>
      </c>
      <c r="C16" s="119" t="s">
        <v>127</v>
      </c>
      <c r="D16" s="120">
        <v>15</v>
      </c>
      <c r="E16" s="120">
        <f t="shared" si="0"/>
        <v>17</v>
      </c>
      <c r="G16" s="120" t="str">
        <f t="shared" si="1"/>
        <v/>
      </c>
      <c r="H16" s="120" t="str">
        <f>IFERROR(VLOOKUP(G16,base!$C$2:$D$133,2,FALSE),"")</f>
        <v/>
      </c>
    </row>
    <row r="17" spans="1:8" ht="15.75" thickBot="1" x14ac:dyDescent="0.3">
      <c r="A17" s="117" t="s">
        <v>3681</v>
      </c>
      <c r="B17" s="119">
        <v>29</v>
      </c>
      <c r="C17" s="119" t="s">
        <v>116</v>
      </c>
      <c r="D17" s="120">
        <v>16</v>
      </c>
      <c r="E17" s="120" t="str">
        <f t="shared" si="0"/>
        <v/>
      </c>
      <c r="G17" s="120" t="str">
        <f t="shared" si="1"/>
        <v/>
      </c>
      <c r="H17" s="120" t="str">
        <f>IFERROR(VLOOKUP(G17,base!$C$2:$D$133,2,FALSE),"")</f>
        <v/>
      </c>
    </row>
    <row r="18" spans="1:8" ht="15.75" thickBot="1" x14ac:dyDescent="0.3">
      <c r="A18" s="117" t="s">
        <v>3681</v>
      </c>
      <c r="B18" s="119">
        <v>30</v>
      </c>
      <c r="C18" s="119" t="s">
        <v>117</v>
      </c>
      <c r="D18" s="120">
        <v>17</v>
      </c>
      <c r="E18" s="120" t="str">
        <f t="shared" si="0"/>
        <v/>
      </c>
      <c r="G18" s="120" t="str">
        <f t="shared" si="1"/>
        <v/>
      </c>
      <c r="H18" s="120" t="str">
        <f>IFERROR(VLOOKUP(G18,base!$C$2:$D$133,2,FALSE),"")</f>
        <v/>
      </c>
    </row>
    <row r="19" spans="1:8" ht="15.75" thickBot="1" x14ac:dyDescent="0.3">
      <c r="A19" s="117" t="s">
        <v>3684</v>
      </c>
      <c r="B19" s="119">
        <v>31</v>
      </c>
      <c r="C19" s="119" t="s">
        <v>144</v>
      </c>
      <c r="D19" s="120">
        <v>18</v>
      </c>
      <c r="E19" s="120" t="str">
        <f t="shared" si="0"/>
        <v/>
      </c>
      <c r="G19" s="120" t="str">
        <f t="shared" si="1"/>
        <v/>
      </c>
      <c r="H19" s="120" t="str">
        <f>IFERROR(VLOOKUP(G19,base!$C$2:$D$133,2,FALSE),"")</f>
        <v/>
      </c>
    </row>
    <row r="20" spans="1:8" ht="15.75" thickBot="1" x14ac:dyDescent="0.3">
      <c r="A20" s="117" t="s">
        <v>3681</v>
      </c>
      <c r="B20" s="119">
        <v>31</v>
      </c>
      <c r="C20" s="119" t="s">
        <v>144</v>
      </c>
      <c r="D20" s="120">
        <v>19</v>
      </c>
      <c r="E20" s="120" t="str">
        <f t="shared" si="0"/>
        <v/>
      </c>
      <c r="G20" s="120" t="str">
        <f t="shared" si="1"/>
        <v/>
      </c>
      <c r="H20" s="120" t="str">
        <f>IFERROR(VLOOKUP(G20,base!$C$2:$D$133,2,FALSE),"")</f>
        <v/>
      </c>
    </row>
    <row r="21" spans="1:8" ht="15.75" thickBot="1" x14ac:dyDescent="0.3">
      <c r="A21" s="117" t="s">
        <v>3683</v>
      </c>
      <c r="B21" s="119">
        <v>33</v>
      </c>
      <c r="C21" s="119" t="s">
        <v>94</v>
      </c>
      <c r="D21" s="120">
        <v>20</v>
      </c>
      <c r="E21" s="120" t="str">
        <f t="shared" si="0"/>
        <v/>
      </c>
      <c r="G21" s="120" t="str">
        <f t="shared" si="1"/>
        <v/>
      </c>
      <c r="H21" s="120" t="str">
        <f>IFERROR(VLOOKUP(G21,base!$C$2:$D$133,2,FALSE),"")</f>
        <v/>
      </c>
    </row>
    <row r="22" spans="1:8" ht="15.75" thickBot="1" x14ac:dyDescent="0.3">
      <c r="A22" s="117" t="s">
        <v>3683</v>
      </c>
      <c r="B22" s="119">
        <v>34</v>
      </c>
      <c r="C22" s="119" t="s">
        <v>96</v>
      </c>
      <c r="D22" s="120">
        <v>21</v>
      </c>
      <c r="E22" s="120" t="str">
        <f t="shared" si="0"/>
        <v/>
      </c>
      <c r="G22" s="120" t="str">
        <f t="shared" si="1"/>
        <v/>
      </c>
      <c r="H22" s="120" t="str">
        <f>IFERROR(VLOOKUP(G22,base!$C$2:$D$133,2,FALSE),"")</f>
        <v/>
      </c>
    </row>
    <row r="23" spans="1:8" ht="15.75" thickBot="1" x14ac:dyDescent="0.3">
      <c r="A23" s="117" t="s">
        <v>3684</v>
      </c>
      <c r="B23" s="119">
        <v>34</v>
      </c>
      <c r="C23" s="119" t="s">
        <v>96</v>
      </c>
      <c r="D23" s="120">
        <v>22</v>
      </c>
      <c r="E23" s="120" t="str">
        <f t="shared" si="0"/>
        <v/>
      </c>
      <c r="G23" s="120" t="str">
        <f t="shared" si="1"/>
        <v/>
      </c>
      <c r="H23" s="120" t="str">
        <f>IFERROR(VLOOKUP(G23,base!$C$2:$D$133,2,FALSE),"")</f>
        <v/>
      </c>
    </row>
    <row r="24" spans="1:8" ht="15.75" thickBot="1" x14ac:dyDescent="0.3">
      <c r="A24" s="117" t="s">
        <v>3683</v>
      </c>
      <c r="B24" s="119">
        <v>35</v>
      </c>
      <c r="C24" s="119" t="s">
        <v>50</v>
      </c>
      <c r="D24" s="120">
        <v>23</v>
      </c>
      <c r="E24" s="120" t="str">
        <f t="shared" si="0"/>
        <v/>
      </c>
      <c r="G24" s="120" t="str">
        <f t="shared" si="1"/>
        <v/>
      </c>
      <c r="H24" s="120" t="str">
        <f>IFERROR(VLOOKUP(G24,base!$C$2:$D$133,2,FALSE),"")</f>
        <v/>
      </c>
    </row>
    <row r="25" spans="1:8" ht="15.75" thickBot="1" x14ac:dyDescent="0.3">
      <c r="A25" s="117" t="s">
        <v>3684</v>
      </c>
      <c r="B25" s="119">
        <v>35</v>
      </c>
      <c r="C25" s="119" t="s">
        <v>50</v>
      </c>
      <c r="D25" s="120">
        <v>24</v>
      </c>
      <c r="E25" s="120" t="str">
        <f t="shared" si="0"/>
        <v/>
      </c>
      <c r="G25" s="120" t="str">
        <f t="shared" si="1"/>
        <v/>
      </c>
      <c r="H25" s="120" t="str">
        <f>IFERROR(VLOOKUP(G25,base!$C$2:$D$133,2,FALSE),"")</f>
        <v/>
      </c>
    </row>
    <row r="26" spans="1:8" ht="15.75" thickBot="1" x14ac:dyDescent="0.3">
      <c r="A26" s="117" t="s">
        <v>3684</v>
      </c>
      <c r="B26" s="119">
        <v>37</v>
      </c>
      <c r="C26" s="119" t="s">
        <v>143</v>
      </c>
      <c r="D26" s="120">
        <v>25</v>
      </c>
      <c r="E26" s="120" t="str">
        <f t="shared" si="0"/>
        <v/>
      </c>
      <c r="G26" s="120" t="str">
        <f t="shared" si="1"/>
        <v/>
      </c>
      <c r="H26" s="120" t="str">
        <f>IFERROR(VLOOKUP(G26,base!$C$2:$D$133,2,FALSE),"")</f>
        <v/>
      </c>
    </row>
    <row r="27" spans="1:8" ht="15.75" thickBot="1" x14ac:dyDescent="0.3">
      <c r="A27" s="117" t="s">
        <v>3681</v>
      </c>
      <c r="B27" s="119">
        <v>37</v>
      </c>
      <c r="C27" s="119" t="s">
        <v>143</v>
      </c>
      <c r="D27" s="120">
        <v>26</v>
      </c>
      <c r="E27" s="120" t="str">
        <f t="shared" si="0"/>
        <v/>
      </c>
      <c r="G27" s="120" t="str">
        <f t="shared" si="1"/>
        <v/>
      </c>
      <c r="H27" s="120" t="str">
        <f>IFERROR(VLOOKUP(G27,base!$C$2:$D$133,2,FALSE),"")</f>
        <v/>
      </c>
    </row>
    <row r="28" spans="1:8" ht="15.75" thickBot="1" x14ac:dyDescent="0.3">
      <c r="A28" s="117" t="s">
        <v>3684</v>
      </c>
      <c r="B28" s="119">
        <v>42</v>
      </c>
      <c r="C28" s="119" t="s">
        <v>145</v>
      </c>
      <c r="D28" s="120">
        <v>27</v>
      </c>
      <c r="E28" s="120" t="str">
        <f t="shared" si="0"/>
        <v/>
      </c>
      <c r="G28" s="120" t="str">
        <f t="shared" si="1"/>
        <v/>
      </c>
      <c r="H28" s="120" t="str">
        <f>IFERROR(VLOOKUP(G28,base!$C$2:$D$133,2,FALSE),"")</f>
        <v/>
      </c>
    </row>
    <row r="29" spans="1:8" ht="15.75" thickBot="1" x14ac:dyDescent="0.3">
      <c r="A29" s="117" t="s">
        <v>3681</v>
      </c>
      <c r="B29" s="119">
        <v>42</v>
      </c>
      <c r="C29" s="119" t="s">
        <v>145</v>
      </c>
      <c r="D29" s="120">
        <v>28</v>
      </c>
      <c r="E29" s="120" t="str">
        <f t="shared" si="0"/>
        <v/>
      </c>
      <c r="G29" s="120" t="str">
        <f t="shared" si="1"/>
        <v/>
      </c>
      <c r="H29" s="120" t="str">
        <f>IFERROR(VLOOKUP(G29,base!$C$2:$D$133,2,FALSE),"")</f>
        <v/>
      </c>
    </row>
    <row r="30" spans="1:8" ht="15.75" thickBot="1" x14ac:dyDescent="0.3">
      <c r="A30" s="117" t="s">
        <v>3684</v>
      </c>
      <c r="B30" s="119">
        <v>45</v>
      </c>
      <c r="C30" s="119" t="s">
        <v>130</v>
      </c>
      <c r="D30" s="120">
        <v>29</v>
      </c>
      <c r="E30" s="120" t="str">
        <f t="shared" si="0"/>
        <v/>
      </c>
      <c r="G30" s="120" t="str">
        <f t="shared" si="1"/>
        <v/>
      </c>
      <c r="H30" s="120" t="str">
        <f>IFERROR(VLOOKUP(G30,base!$C$2:$D$133,2,FALSE),"")</f>
        <v/>
      </c>
    </row>
    <row r="31" spans="1:8" ht="15.75" thickBot="1" x14ac:dyDescent="0.3">
      <c r="A31" s="117" t="s">
        <v>3681</v>
      </c>
      <c r="B31" s="119">
        <v>45</v>
      </c>
      <c r="C31" s="119" t="s">
        <v>130</v>
      </c>
      <c r="D31" s="120">
        <v>30</v>
      </c>
      <c r="E31" s="120" t="str">
        <f t="shared" si="0"/>
        <v/>
      </c>
      <c r="G31" s="120" t="str">
        <f t="shared" si="1"/>
        <v/>
      </c>
      <c r="H31" s="120" t="str">
        <f>IFERROR(VLOOKUP(G31,base!$C$2:$D$133,2,FALSE),"")</f>
        <v/>
      </c>
    </row>
    <row r="32" spans="1:8" ht="15.75" thickBot="1" x14ac:dyDescent="0.3">
      <c r="A32" s="117" t="s">
        <v>3684</v>
      </c>
      <c r="B32" s="119">
        <v>47</v>
      </c>
      <c r="C32" s="119" t="s">
        <v>141</v>
      </c>
      <c r="D32" s="120">
        <v>31</v>
      </c>
      <c r="E32" s="120" t="str">
        <f t="shared" si="0"/>
        <v/>
      </c>
      <c r="G32" s="120" t="str">
        <f t="shared" si="1"/>
        <v/>
      </c>
      <c r="H32" s="120" t="str">
        <f>IFERROR(VLOOKUP(G32,base!$C$2:$D$133,2,FALSE),"")</f>
        <v/>
      </c>
    </row>
    <row r="33" spans="1:8" ht="15.75" thickBot="1" x14ac:dyDescent="0.3">
      <c r="A33" s="117" t="s">
        <v>3681</v>
      </c>
      <c r="B33" s="119">
        <v>47</v>
      </c>
      <c r="C33" s="119" t="s">
        <v>141</v>
      </c>
      <c r="D33" s="120">
        <v>32</v>
      </c>
      <c r="E33" s="120" t="str">
        <f t="shared" si="0"/>
        <v/>
      </c>
      <c r="G33" s="120" t="str">
        <f t="shared" si="1"/>
        <v/>
      </c>
      <c r="H33" s="120" t="str">
        <f>IFERROR(VLOOKUP(G33,base!$C$2:$D$133,2,FALSE),"")</f>
        <v/>
      </c>
    </row>
    <row r="34" spans="1:8" ht="15.75" thickBot="1" x14ac:dyDescent="0.3">
      <c r="A34" s="117" t="s">
        <v>3684</v>
      </c>
      <c r="B34" s="119">
        <v>52</v>
      </c>
      <c r="C34" s="119" t="s">
        <v>136</v>
      </c>
      <c r="D34" s="120">
        <v>33</v>
      </c>
      <c r="E34" s="120" t="str">
        <f t="shared" si="0"/>
        <v/>
      </c>
      <c r="G34" s="120" t="str">
        <f t="shared" si="1"/>
        <v/>
      </c>
      <c r="H34" s="120" t="str">
        <f>IFERROR(VLOOKUP(G34,base!$C$2:$D$133,2,FALSE),"")</f>
        <v/>
      </c>
    </row>
    <row r="35" spans="1:8" ht="15.75" thickBot="1" x14ac:dyDescent="0.3">
      <c r="A35" s="117" t="s">
        <v>3681</v>
      </c>
      <c r="B35" s="119">
        <v>52</v>
      </c>
      <c r="C35" s="119" t="s">
        <v>136</v>
      </c>
      <c r="D35" s="120">
        <v>34</v>
      </c>
      <c r="E35" s="120" t="str">
        <f t="shared" si="0"/>
        <v/>
      </c>
      <c r="G35" s="120" t="str">
        <f t="shared" si="1"/>
        <v/>
      </c>
      <c r="H35" s="120" t="str">
        <f>IFERROR(VLOOKUP(G35,base!$C$2:$D$133,2,FALSE),"")</f>
        <v/>
      </c>
    </row>
    <row r="36" spans="1:8" ht="15.75" thickBot="1" x14ac:dyDescent="0.3">
      <c r="A36" s="117" t="s">
        <v>3684</v>
      </c>
      <c r="B36" s="119">
        <v>57</v>
      </c>
      <c r="C36" s="119" t="s">
        <v>137</v>
      </c>
      <c r="D36" s="120">
        <v>35</v>
      </c>
      <c r="E36" s="120" t="str">
        <f t="shared" si="0"/>
        <v/>
      </c>
      <c r="G36" s="120" t="str">
        <f t="shared" si="1"/>
        <v/>
      </c>
      <c r="H36" s="120" t="str">
        <f>IFERROR(VLOOKUP(G36,base!$C$2:$D$133,2,FALSE),"")</f>
        <v/>
      </c>
    </row>
    <row r="37" spans="1:8" ht="15.75" thickBot="1" x14ac:dyDescent="0.3">
      <c r="A37" s="117" t="s">
        <v>3681</v>
      </c>
      <c r="B37" s="119">
        <v>57</v>
      </c>
      <c r="C37" s="119" t="s">
        <v>137</v>
      </c>
      <c r="D37" s="120">
        <v>36</v>
      </c>
      <c r="E37" s="120" t="str">
        <f t="shared" si="0"/>
        <v/>
      </c>
      <c r="G37" s="120" t="str">
        <f t="shared" si="1"/>
        <v/>
      </c>
      <c r="H37" s="120" t="str">
        <f>IFERROR(VLOOKUP(G37,base!$C$2:$D$133,2,FALSE),"")</f>
        <v/>
      </c>
    </row>
    <row r="38" spans="1:8" ht="15.75" thickBot="1" x14ac:dyDescent="0.3">
      <c r="A38" s="117" t="s">
        <v>3684</v>
      </c>
      <c r="B38" s="119">
        <v>59</v>
      </c>
      <c r="C38" s="119" t="s">
        <v>140</v>
      </c>
      <c r="D38" s="120">
        <v>37</v>
      </c>
      <c r="E38" s="120" t="str">
        <f t="shared" si="0"/>
        <v/>
      </c>
      <c r="G38" s="120" t="str">
        <f t="shared" si="1"/>
        <v/>
      </c>
      <c r="H38" s="120" t="str">
        <f>IFERROR(VLOOKUP(G38,base!$C$2:$D$133,2,FALSE),"")</f>
        <v/>
      </c>
    </row>
    <row r="39" spans="1:8" ht="15.75" thickBot="1" x14ac:dyDescent="0.3">
      <c r="A39" s="117" t="s">
        <v>3681</v>
      </c>
      <c r="B39" s="119">
        <v>59</v>
      </c>
      <c r="C39" s="119" t="s">
        <v>140</v>
      </c>
      <c r="D39" s="120">
        <v>38</v>
      </c>
      <c r="E39" s="120" t="str">
        <f t="shared" si="0"/>
        <v/>
      </c>
      <c r="G39" s="120" t="str">
        <f t="shared" si="1"/>
        <v/>
      </c>
      <c r="H39" s="120" t="str">
        <f>IFERROR(VLOOKUP(G39,base!$C$2:$D$133,2,FALSE),"")</f>
        <v/>
      </c>
    </row>
    <row r="40" spans="1:8" ht="15.75" thickBot="1" x14ac:dyDescent="0.3">
      <c r="A40" s="117" t="s">
        <v>3684</v>
      </c>
      <c r="B40" s="119">
        <v>62</v>
      </c>
      <c r="C40" s="119" t="s">
        <v>135</v>
      </c>
      <c r="D40" s="120">
        <v>39</v>
      </c>
      <c r="E40" s="120" t="str">
        <f t="shared" si="0"/>
        <v/>
      </c>
      <c r="G40" s="120" t="str">
        <f t="shared" si="1"/>
        <v/>
      </c>
      <c r="H40" s="120" t="str">
        <f>IFERROR(VLOOKUP(G40,base!$C$2:$D$133,2,FALSE),"")</f>
        <v/>
      </c>
    </row>
    <row r="41" spans="1:8" ht="15.75" thickBot="1" x14ac:dyDescent="0.3">
      <c r="A41" s="117" t="s">
        <v>3681</v>
      </c>
      <c r="B41" s="119">
        <v>62</v>
      </c>
      <c r="C41" s="119" t="s">
        <v>135</v>
      </c>
      <c r="D41" s="120">
        <v>40</v>
      </c>
      <c r="E41" s="120" t="str">
        <f t="shared" si="0"/>
        <v/>
      </c>
      <c r="G41" s="120" t="str">
        <f t="shared" si="1"/>
        <v/>
      </c>
      <c r="H41" s="120" t="str">
        <f>IFERROR(VLOOKUP(G41,base!$C$2:$D$133,2,FALSE),"")</f>
        <v/>
      </c>
    </row>
    <row r="42" spans="1:8" ht="15.75" thickBot="1" x14ac:dyDescent="0.3">
      <c r="A42" s="117" t="s">
        <v>3685</v>
      </c>
      <c r="B42" s="119">
        <v>63</v>
      </c>
      <c r="C42" s="119" t="s">
        <v>134</v>
      </c>
      <c r="D42" s="120">
        <v>41</v>
      </c>
      <c r="E42" s="120" t="str">
        <f t="shared" si="0"/>
        <v/>
      </c>
      <c r="G42" s="120" t="str">
        <f t="shared" si="1"/>
        <v/>
      </c>
      <c r="H42" s="120" t="str">
        <f>IFERROR(VLOOKUP(G42,base!$C$2:$D$133,2,FALSE),"")</f>
        <v/>
      </c>
    </row>
    <row r="43" spans="1:8" ht="15.75" thickBot="1" x14ac:dyDescent="0.3">
      <c r="A43" s="117" t="s">
        <v>3683</v>
      </c>
      <c r="B43" s="119">
        <v>64</v>
      </c>
      <c r="C43" s="119" t="s">
        <v>31</v>
      </c>
      <c r="D43" s="120">
        <v>42</v>
      </c>
      <c r="E43" s="120" t="str">
        <f t="shared" si="0"/>
        <v/>
      </c>
      <c r="G43" s="120" t="str">
        <f t="shared" si="1"/>
        <v/>
      </c>
      <c r="H43" s="120" t="str">
        <f>IFERROR(VLOOKUP(G43,base!$C$2:$D$133,2,FALSE),"")</f>
        <v/>
      </c>
    </row>
    <row r="44" spans="1:8" ht="15.75" thickBot="1" x14ac:dyDescent="0.3">
      <c r="A44" s="117" t="s">
        <v>3684</v>
      </c>
      <c r="B44" s="119">
        <v>64</v>
      </c>
      <c r="C44" s="119" t="s">
        <v>31</v>
      </c>
      <c r="D44" s="120">
        <v>43</v>
      </c>
      <c r="E44" s="120" t="str">
        <f t="shared" si="0"/>
        <v/>
      </c>
      <c r="G44" s="120" t="str">
        <f t="shared" si="1"/>
        <v/>
      </c>
      <c r="H44" s="120" t="str">
        <f>IFERROR(VLOOKUP(G44,base!$C$2:$D$133,2,FALSE),"")</f>
        <v/>
      </c>
    </row>
    <row r="45" spans="1:8" ht="15.75" thickBot="1" x14ac:dyDescent="0.3">
      <c r="A45" s="117" t="s">
        <v>3683</v>
      </c>
      <c r="B45" s="119">
        <v>70</v>
      </c>
      <c r="C45" s="119" t="s">
        <v>90</v>
      </c>
      <c r="D45" s="120">
        <v>44</v>
      </c>
      <c r="E45" s="120" t="str">
        <f t="shared" si="0"/>
        <v/>
      </c>
      <c r="G45" s="120" t="str">
        <f t="shared" si="1"/>
        <v/>
      </c>
      <c r="H45" s="120" t="str">
        <f>IFERROR(VLOOKUP(G45,base!$C$2:$D$133,2,FALSE),"")</f>
        <v/>
      </c>
    </row>
    <row r="46" spans="1:8" ht="15.75" thickBot="1" x14ac:dyDescent="0.3">
      <c r="A46" s="117" t="s">
        <v>3684</v>
      </c>
      <c r="B46" s="119">
        <v>70</v>
      </c>
      <c r="C46" s="119" t="s">
        <v>90</v>
      </c>
      <c r="D46" s="120">
        <v>45</v>
      </c>
      <c r="E46" s="120" t="str">
        <f t="shared" si="0"/>
        <v/>
      </c>
      <c r="G46" s="120" t="str">
        <f t="shared" si="1"/>
        <v/>
      </c>
      <c r="H46" s="120" t="str">
        <f>IFERROR(VLOOKUP(G46,base!$C$2:$D$133,2,FALSE),"")</f>
        <v/>
      </c>
    </row>
    <row r="47" spans="1:8" ht="15.75" thickBot="1" x14ac:dyDescent="0.3">
      <c r="A47" s="117" t="s">
        <v>3684</v>
      </c>
      <c r="B47" s="119">
        <v>72</v>
      </c>
      <c r="C47" s="119" t="s">
        <v>146</v>
      </c>
      <c r="D47" s="120">
        <v>46</v>
      </c>
      <c r="E47" s="120" t="str">
        <f t="shared" si="0"/>
        <v/>
      </c>
      <c r="G47" s="120" t="str">
        <f t="shared" si="1"/>
        <v/>
      </c>
      <c r="H47" s="120" t="str">
        <f>IFERROR(VLOOKUP(G47,base!$C$2:$D$133,2,FALSE),"")</f>
        <v/>
      </c>
    </row>
    <row r="48" spans="1:8" ht="15.75" thickBot="1" x14ac:dyDescent="0.3">
      <c r="A48" s="117" t="s">
        <v>3681</v>
      </c>
      <c r="B48" s="119">
        <v>72</v>
      </c>
      <c r="C48" s="119" t="s">
        <v>146</v>
      </c>
      <c r="D48" s="120">
        <v>47</v>
      </c>
      <c r="E48" s="120" t="str">
        <f t="shared" si="0"/>
        <v/>
      </c>
      <c r="G48" s="120" t="str">
        <f t="shared" si="1"/>
        <v/>
      </c>
      <c r="H48" s="120" t="str">
        <f>IFERROR(VLOOKUP(G48,base!$C$2:$D$133,2,FALSE),"")</f>
        <v/>
      </c>
    </row>
    <row r="49" spans="1:8" ht="15.75" thickBot="1" x14ac:dyDescent="0.3">
      <c r="A49" s="117" t="s">
        <v>3684</v>
      </c>
      <c r="B49" s="119">
        <v>77</v>
      </c>
      <c r="C49" s="119" t="s">
        <v>111</v>
      </c>
      <c r="D49" s="120">
        <v>48</v>
      </c>
      <c r="E49" s="120" t="str">
        <f t="shared" si="0"/>
        <v/>
      </c>
      <c r="G49" s="120" t="str">
        <f t="shared" si="1"/>
        <v/>
      </c>
      <c r="H49" s="120" t="str">
        <f>IFERROR(VLOOKUP(G49,base!$C$2:$D$133,2,FALSE),"")</f>
        <v/>
      </c>
    </row>
    <row r="50" spans="1:8" ht="15.75" thickBot="1" x14ac:dyDescent="0.3">
      <c r="A50" s="117" t="s">
        <v>3681</v>
      </c>
      <c r="B50" s="119">
        <v>77</v>
      </c>
      <c r="C50" s="119" t="s">
        <v>111</v>
      </c>
      <c r="D50" s="120">
        <v>49</v>
      </c>
      <c r="E50" s="120" t="str">
        <f t="shared" si="0"/>
        <v/>
      </c>
      <c r="G50" s="120" t="str">
        <f t="shared" si="1"/>
        <v/>
      </c>
      <c r="H50" s="120" t="str">
        <f>IFERROR(VLOOKUP(G50,base!$C$2:$D$133,2,FALSE),"")</f>
        <v/>
      </c>
    </row>
    <row r="51" spans="1:8" ht="15.75" thickBot="1" x14ac:dyDescent="0.3">
      <c r="A51" s="117" t="s">
        <v>3684</v>
      </c>
      <c r="B51" s="119">
        <v>82</v>
      </c>
      <c r="C51" s="119" t="s">
        <v>131</v>
      </c>
      <c r="D51" s="120">
        <v>50</v>
      </c>
      <c r="E51" s="120" t="str">
        <f t="shared" si="0"/>
        <v/>
      </c>
      <c r="G51" s="120" t="str">
        <f t="shared" si="1"/>
        <v/>
      </c>
      <c r="H51" s="120" t="str">
        <f>IFERROR(VLOOKUP(G51,base!$C$2:$D$133,2,FALSE),"")</f>
        <v/>
      </c>
    </row>
    <row r="52" spans="1:8" ht="15.75" thickBot="1" x14ac:dyDescent="0.3">
      <c r="A52" s="117" t="s">
        <v>3681</v>
      </c>
      <c r="B52" s="119">
        <v>82</v>
      </c>
      <c r="C52" s="119" t="s">
        <v>131</v>
      </c>
      <c r="D52" s="120">
        <v>51</v>
      </c>
      <c r="E52" s="120" t="str">
        <f t="shared" si="0"/>
        <v/>
      </c>
      <c r="G52" s="120" t="str">
        <f t="shared" si="1"/>
        <v/>
      </c>
      <c r="H52" s="120" t="str">
        <f>IFERROR(VLOOKUP(G52,base!$C$2:$D$133,2,FALSE),"")</f>
        <v/>
      </c>
    </row>
    <row r="53" spans="1:8" ht="15.75" thickBot="1" x14ac:dyDescent="0.3">
      <c r="A53" s="117" t="s">
        <v>3684</v>
      </c>
      <c r="B53" s="119">
        <v>97</v>
      </c>
      <c r="C53" s="119" t="s">
        <v>113</v>
      </c>
      <c r="D53" s="120">
        <v>52</v>
      </c>
      <c r="E53" s="120" t="str">
        <f t="shared" si="0"/>
        <v/>
      </c>
      <c r="G53" s="120" t="str">
        <f t="shared" si="1"/>
        <v/>
      </c>
      <c r="H53" s="120" t="str">
        <f>IFERROR(VLOOKUP(G53,base!$C$2:$D$133,2,FALSE),"")</f>
        <v/>
      </c>
    </row>
    <row r="54" spans="1:8" ht="15.75" thickBot="1" x14ac:dyDescent="0.3">
      <c r="A54" s="117" t="s">
        <v>3681</v>
      </c>
      <c r="B54" s="119">
        <v>97</v>
      </c>
      <c r="C54" s="119" t="s">
        <v>113</v>
      </c>
      <c r="D54" s="120">
        <v>53</v>
      </c>
      <c r="E54" s="120" t="str">
        <f t="shared" si="0"/>
        <v/>
      </c>
      <c r="G54" s="120" t="str">
        <f t="shared" si="1"/>
        <v/>
      </c>
      <c r="H54" s="120" t="str">
        <f>IFERROR(VLOOKUP(G54,base!$C$2:$D$133,2,FALSE),"")</f>
        <v/>
      </c>
    </row>
    <row r="55" spans="1:8" ht="15.75" thickBot="1" x14ac:dyDescent="0.3">
      <c r="A55" s="117" t="s">
        <v>3683</v>
      </c>
      <c r="B55" s="119">
        <v>105</v>
      </c>
      <c r="C55" s="119" t="s">
        <v>88</v>
      </c>
      <c r="D55" s="120">
        <v>54</v>
      </c>
      <c r="E55" s="120" t="str">
        <f t="shared" si="0"/>
        <v/>
      </c>
      <c r="G55" s="120" t="str">
        <f t="shared" si="1"/>
        <v/>
      </c>
      <c r="H55" s="120" t="str">
        <f>IFERROR(VLOOKUP(G55,base!$C$2:$D$133,2,FALSE),"")</f>
        <v/>
      </c>
    </row>
    <row r="56" spans="1:8" ht="15.75" thickBot="1" x14ac:dyDescent="0.3">
      <c r="A56" s="117" t="s">
        <v>3684</v>
      </c>
      <c r="B56" s="119">
        <v>105</v>
      </c>
      <c r="C56" s="119" t="s">
        <v>88</v>
      </c>
      <c r="D56" s="120">
        <v>55</v>
      </c>
      <c r="E56" s="120" t="str">
        <f t="shared" si="0"/>
        <v/>
      </c>
      <c r="G56" s="120" t="str">
        <f t="shared" si="1"/>
        <v/>
      </c>
      <c r="H56" s="120" t="str">
        <f>IFERROR(VLOOKUP(G56,base!$C$2:$D$133,2,FALSE),"")</f>
        <v/>
      </c>
    </row>
    <row r="57" spans="1:8" ht="15.75" thickBot="1" x14ac:dyDescent="0.3">
      <c r="A57" s="117" t="s">
        <v>3684</v>
      </c>
      <c r="B57" s="119">
        <v>107</v>
      </c>
      <c r="C57" s="119" t="s">
        <v>139</v>
      </c>
      <c r="D57" s="120">
        <v>56</v>
      </c>
      <c r="E57" s="120" t="str">
        <f t="shared" si="0"/>
        <v/>
      </c>
      <c r="G57" s="120" t="str">
        <f t="shared" si="1"/>
        <v/>
      </c>
      <c r="H57" s="120" t="str">
        <f>IFERROR(VLOOKUP(G57,base!$C$2:$D$133,2,FALSE),"")</f>
        <v/>
      </c>
    </row>
    <row r="58" spans="1:8" ht="15.75" thickBot="1" x14ac:dyDescent="0.3">
      <c r="A58" s="117" t="s">
        <v>3681</v>
      </c>
      <c r="B58" s="119">
        <v>107</v>
      </c>
      <c r="C58" s="119" t="s">
        <v>139</v>
      </c>
      <c r="D58" s="120">
        <v>57</v>
      </c>
      <c r="E58" s="120" t="str">
        <f t="shared" si="0"/>
        <v/>
      </c>
      <c r="G58" s="120" t="str">
        <f t="shared" si="1"/>
        <v/>
      </c>
      <c r="H58" s="120" t="str">
        <f>IFERROR(VLOOKUP(G58,base!$C$2:$D$133,2,FALSE),"")</f>
        <v/>
      </c>
    </row>
    <row r="59" spans="1:8" ht="15.75" thickBot="1" x14ac:dyDescent="0.3">
      <c r="A59" s="117" t="s">
        <v>3684</v>
      </c>
      <c r="B59" s="119">
        <v>112</v>
      </c>
      <c r="C59" s="119" t="s">
        <v>115</v>
      </c>
      <c r="D59" s="120">
        <v>58</v>
      </c>
      <c r="E59" s="120" t="str">
        <f t="shared" si="0"/>
        <v/>
      </c>
      <c r="G59" s="120" t="str">
        <f t="shared" si="1"/>
        <v/>
      </c>
      <c r="H59" s="120" t="str">
        <f>IFERROR(VLOOKUP(G59,base!$C$2:$D$133,2,FALSE),"")</f>
        <v/>
      </c>
    </row>
    <row r="60" spans="1:8" ht="15.75" thickBot="1" x14ac:dyDescent="0.3">
      <c r="A60" s="117" t="s">
        <v>3681</v>
      </c>
      <c r="B60" s="119">
        <v>112</v>
      </c>
      <c r="C60" s="119" t="s">
        <v>115</v>
      </c>
      <c r="D60" s="120">
        <v>59</v>
      </c>
      <c r="E60" s="120" t="str">
        <f t="shared" si="0"/>
        <v/>
      </c>
      <c r="G60" s="120" t="str">
        <f t="shared" si="1"/>
        <v/>
      </c>
      <c r="H60" s="120" t="str">
        <f>IFERROR(VLOOKUP(G60,base!$C$2:$D$133,2,FALSE),"")</f>
        <v/>
      </c>
    </row>
    <row r="61" spans="1:8" ht="15.75" thickBot="1" x14ac:dyDescent="0.3">
      <c r="A61" s="117" t="s">
        <v>3684</v>
      </c>
      <c r="B61" s="119">
        <v>113</v>
      </c>
      <c r="C61" s="119" t="s">
        <v>114</v>
      </c>
      <c r="D61" s="120">
        <v>60</v>
      </c>
      <c r="E61" s="120" t="str">
        <f t="shared" si="0"/>
        <v/>
      </c>
      <c r="G61" s="120" t="str">
        <f t="shared" si="1"/>
        <v/>
      </c>
      <c r="H61" s="120" t="str">
        <f>IFERROR(VLOOKUP(G61,base!$C$2:$D$133,2,FALSE),"")</f>
        <v/>
      </c>
    </row>
    <row r="62" spans="1:8" ht="15.75" thickBot="1" x14ac:dyDescent="0.3">
      <c r="A62" s="117" t="s">
        <v>3681</v>
      </c>
      <c r="B62" s="119">
        <v>113</v>
      </c>
      <c r="C62" s="119" t="s">
        <v>114</v>
      </c>
      <c r="D62" s="120">
        <v>61</v>
      </c>
      <c r="E62" s="120" t="str">
        <f t="shared" si="0"/>
        <v/>
      </c>
      <c r="G62" s="120" t="str">
        <f t="shared" si="1"/>
        <v/>
      </c>
      <c r="H62" s="120" t="str">
        <f>IFERROR(VLOOKUP(G62,base!$C$2:$D$133,2,FALSE),"")</f>
        <v/>
      </c>
    </row>
    <row r="63" spans="1:8" ht="15.75" thickBot="1" x14ac:dyDescent="0.3">
      <c r="A63" s="117" t="s">
        <v>3684</v>
      </c>
      <c r="B63" s="119">
        <v>117</v>
      </c>
      <c r="C63" s="119" t="s">
        <v>132</v>
      </c>
      <c r="D63" s="120">
        <v>62</v>
      </c>
      <c r="E63" s="120" t="str">
        <f t="shared" si="0"/>
        <v/>
      </c>
      <c r="G63" s="120" t="str">
        <f t="shared" si="1"/>
        <v/>
      </c>
      <c r="H63" s="120" t="str">
        <f>IFERROR(VLOOKUP(G63,base!$C$2:$D$133,2,FALSE),"")</f>
        <v/>
      </c>
    </row>
    <row r="64" spans="1:8" ht="15.75" thickBot="1" x14ac:dyDescent="0.3">
      <c r="A64" s="117" t="s">
        <v>3681</v>
      </c>
      <c r="B64" s="119">
        <v>117</v>
      </c>
      <c r="C64" s="119" t="s">
        <v>132</v>
      </c>
      <c r="D64" s="120">
        <v>63</v>
      </c>
      <c r="E64" s="120" t="str">
        <f t="shared" si="0"/>
        <v/>
      </c>
      <c r="G64" s="120" t="str">
        <f t="shared" si="1"/>
        <v/>
      </c>
      <c r="H64" s="120" t="str">
        <f>IFERROR(VLOOKUP(G64,base!$C$2:$D$133,2,FALSE),"")</f>
        <v/>
      </c>
    </row>
    <row r="65" spans="1:8" ht="15.75" thickBot="1" x14ac:dyDescent="0.3">
      <c r="A65" s="117" t="s">
        <v>3683</v>
      </c>
      <c r="B65" s="119">
        <v>120</v>
      </c>
      <c r="C65" s="119" t="s">
        <v>107</v>
      </c>
      <c r="D65" s="120">
        <v>64</v>
      </c>
      <c r="E65" s="120" t="str">
        <f t="shared" si="0"/>
        <v/>
      </c>
      <c r="G65" s="120" t="str">
        <f t="shared" si="1"/>
        <v/>
      </c>
      <c r="H65" s="120" t="str">
        <f>IFERROR(VLOOKUP(G65,base!$C$2:$D$133,2,FALSE),"")</f>
        <v/>
      </c>
    </row>
    <row r="66" spans="1:8" ht="15.75" thickBot="1" x14ac:dyDescent="0.3">
      <c r="A66" s="117" t="s">
        <v>3684</v>
      </c>
      <c r="B66" s="119">
        <v>120</v>
      </c>
      <c r="C66" s="119" t="s">
        <v>107</v>
      </c>
      <c r="D66" s="120">
        <v>65</v>
      </c>
      <c r="E66" s="120" t="str">
        <f t="shared" si="0"/>
        <v/>
      </c>
      <c r="G66" s="120" t="str">
        <f t="shared" si="1"/>
        <v/>
      </c>
      <c r="H66" s="120" t="str">
        <f>IFERROR(VLOOKUP(G66,base!$C$2:$D$133,2,FALSE),"")</f>
        <v/>
      </c>
    </row>
    <row r="67" spans="1:8" ht="15.75" thickBot="1" x14ac:dyDescent="0.3">
      <c r="A67" s="117" t="s">
        <v>3684</v>
      </c>
      <c r="B67" s="119">
        <v>122</v>
      </c>
      <c r="C67" s="119" t="s">
        <v>129</v>
      </c>
      <c r="D67" s="120">
        <v>66</v>
      </c>
      <c r="E67" s="120" t="str">
        <f t="shared" ref="E67:E130" si="2">IF(A67=$F$2,B67,"")</f>
        <v/>
      </c>
      <c r="G67" s="120" t="str">
        <f t="shared" ref="G67:G130" si="3">IFERROR(SMALL($E$2:$E$250,D67),"")</f>
        <v/>
      </c>
      <c r="H67" s="120" t="str">
        <f>IFERROR(VLOOKUP(G67,base!$C$2:$D$133,2,FALSE),"")</f>
        <v/>
      </c>
    </row>
    <row r="68" spans="1:8" ht="15.75" thickBot="1" x14ac:dyDescent="0.3">
      <c r="A68" s="117" t="s">
        <v>3681</v>
      </c>
      <c r="B68" s="119">
        <v>122</v>
      </c>
      <c r="C68" s="119" t="s">
        <v>129</v>
      </c>
      <c r="D68" s="120">
        <v>67</v>
      </c>
      <c r="E68" s="120" t="str">
        <f t="shared" si="2"/>
        <v/>
      </c>
      <c r="G68" s="120" t="str">
        <f t="shared" si="3"/>
        <v/>
      </c>
      <c r="H68" s="120" t="str">
        <f>IFERROR(VLOOKUP(G68,base!$C$2:$D$133,2,FALSE),"")</f>
        <v/>
      </c>
    </row>
    <row r="69" spans="1:8" ht="15.75" thickBot="1" x14ac:dyDescent="0.3">
      <c r="A69" s="117" t="s">
        <v>3684</v>
      </c>
      <c r="B69" s="119">
        <v>127</v>
      </c>
      <c r="C69" s="119" t="s">
        <v>112</v>
      </c>
      <c r="D69" s="120">
        <v>68</v>
      </c>
      <c r="E69" s="120" t="str">
        <f t="shared" si="2"/>
        <v/>
      </c>
      <c r="G69" s="120" t="str">
        <f t="shared" si="3"/>
        <v/>
      </c>
      <c r="H69" s="120" t="str">
        <f>IFERROR(VLOOKUP(G69,base!$C$2:$D$133,2,FALSE),"")</f>
        <v/>
      </c>
    </row>
    <row r="70" spans="1:8" ht="15.75" thickBot="1" x14ac:dyDescent="0.3">
      <c r="A70" s="117" t="s">
        <v>3681</v>
      </c>
      <c r="B70" s="119">
        <v>127</v>
      </c>
      <c r="C70" s="119" t="s">
        <v>112</v>
      </c>
      <c r="D70" s="120">
        <v>69</v>
      </c>
      <c r="E70" s="120" t="str">
        <f t="shared" si="2"/>
        <v/>
      </c>
      <c r="G70" s="120" t="str">
        <f t="shared" si="3"/>
        <v/>
      </c>
      <c r="H70" s="120" t="str">
        <f>IFERROR(VLOOKUP(G70,base!$C$2:$D$133,2,FALSE),"")</f>
        <v/>
      </c>
    </row>
    <row r="71" spans="1:8" ht="15.75" thickBot="1" x14ac:dyDescent="0.3">
      <c r="A71" s="117" t="s">
        <v>3683</v>
      </c>
      <c r="B71" s="119">
        <v>140</v>
      </c>
      <c r="C71" s="119" t="s">
        <v>72</v>
      </c>
      <c r="D71" s="120">
        <v>70</v>
      </c>
      <c r="E71" s="120" t="str">
        <f t="shared" si="2"/>
        <v/>
      </c>
      <c r="G71" s="120" t="str">
        <f t="shared" si="3"/>
        <v/>
      </c>
      <c r="H71" s="120" t="str">
        <f>IFERROR(VLOOKUP(G71,base!$C$2:$D$133,2,FALSE),"")</f>
        <v/>
      </c>
    </row>
    <row r="72" spans="1:8" ht="15.75" thickBot="1" x14ac:dyDescent="0.3">
      <c r="A72" s="117" t="s">
        <v>3684</v>
      </c>
      <c r="B72" s="119">
        <v>140</v>
      </c>
      <c r="C72" s="119" t="s">
        <v>72</v>
      </c>
      <c r="D72" s="120">
        <v>71</v>
      </c>
      <c r="E72" s="120" t="str">
        <f t="shared" si="2"/>
        <v/>
      </c>
      <c r="G72" s="120" t="str">
        <f t="shared" si="3"/>
        <v/>
      </c>
      <c r="H72" s="120" t="str">
        <f>IFERROR(VLOOKUP(G72,base!$C$2:$D$133,2,FALSE),"")</f>
        <v/>
      </c>
    </row>
    <row r="73" spans="1:8" ht="15.75" thickBot="1" x14ac:dyDescent="0.3">
      <c r="A73" s="117" t="s">
        <v>3683</v>
      </c>
      <c r="B73" s="119">
        <v>150</v>
      </c>
      <c r="C73" s="119" t="s">
        <v>87</v>
      </c>
      <c r="D73" s="120">
        <v>72</v>
      </c>
      <c r="E73" s="120" t="str">
        <f t="shared" si="2"/>
        <v/>
      </c>
      <c r="G73" s="120" t="str">
        <f t="shared" si="3"/>
        <v/>
      </c>
      <c r="H73" s="120" t="str">
        <f>IFERROR(VLOOKUP(G73,base!$C$2:$D$133,2,FALSE),"")</f>
        <v/>
      </c>
    </row>
    <row r="74" spans="1:8" ht="15.75" thickBot="1" x14ac:dyDescent="0.3">
      <c r="A74" s="117" t="s">
        <v>3684</v>
      </c>
      <c r="B74" s="119">
        <v>150</v>
      </c>
      <c r="C74" s="119" t="s">
        <v>87</v>
      </c>
      <c r="D74" s="120">
        <v>73</v>
      </c>
      <c r="E74" s="120" t="str">
        <f t="shared" si="2"/>
        <v/>
      </c>
      <c r="G74" s="120" t="str">
        <f t="shared" si="3"/>
        <v/>
      </c>
      <c r="H74" s="120" t="str">
        <f>IFERROR(VLOOKUP(G74,base!$C$2:$D$133,2,FALSE),"")</f>
        <v/>
      </c>
    </row>
    <row r="75" spans="1:8" ht="15.75" thickBot="1" x14ac:dyDescent="0.3">
      <c r="A75" s="117" t="s">
        <v>3683</v>
      </c>
      <c r="B75" s="119">
        <v>160</v>
      </c>
      <c r="C75" s="119" t="s">
        <v>61</v>
      </c>
      <c r="D75" s="120">
        <v>74</v>
      </c>
      <c r="E75" s="120" t="str">
        <f t="shared" si="2"/>
        <v/>
      </c>
      <c r="G75" s="120" t="str">
        <f t="shared" si="3"/>
        <v/>
      </c>
      <c r="H75" s="120" t="str">
        <f>IFERROR(VLOOKUP(G75,base!$C$2:$D$133,2,FALSE),"")</f>
        <v/>
      </c>
    </row>
    <row r="76" spans="1:8" ht="15.75" thickBot="1" x14ac:dyDescent="0.3">
      <c r="A76" s="117" t="s">
        <v>3684</v>
      </c>
      <c r="B76" s="119">
        <v>160</v>
      </c>
      <c r="C76" s="119" t="s">
        <v>61</v>
      </c>
      <c r="D76" s="120">
        <v>75</v>
      </c>
      <c r="E76" s="120" t="str">
        <f t="shared" si="2"/>
        <v/>
      </c>
      <c r="G76" s="120" t="str">
        <f t="shared" si="3"/>
        <v/>
      </c>
      <c r="H76" s="120" t="str">
        <f>IFERROR(VLOOKUP(G76,base!$C$2:$D$133,2,FALSE),"")</f>
        <v/>
      </c>
    </row>
    <row r="77" spans="1:8" ht="15.75" thickBot="1" x14ac:dyDescent="0.3">
      <c r="A77" s="117" t="s">
        <v>3683</v>
      </c>
      <c r="B77" s="119">
        <v>185</v>
      </c>
      <c r="C77" s="119" t="s">
        <v>45</v>
      </c>
      <c r="D77" s="120">
        <v>76</v>
      </c>
      <c r="E77" s="120" t="str">
        <f t="shared" si="2"/>
        <v/>
      </c>
      <c r="G77" s="120" t="str">
        <f t="shared" si="3"/>
        <v/>
      </c>
      <c r="H77" s="120" t="str">
        <f>IFERROR(VLOOKUP(G77,base!$C$2:$D$133,2,FALSE),"")</f>
        <v/>
      </c>
    </row>
    <row r="78" spans="1:8" ht="15.75" thickBot="1" x14ac:dyDescent="0.3">
      <c r="A78" s="117" t="s">
        <v>3684</v>
      </c>
      <c r="B78" s="119">
        <v>185</v>
      </c>
      <c r="C78" s="119" t="s">
        <v>45</v>
      </c>
      <c r="D78" s="120">
        <v>77</v>
      </c>
      <c r="E78" s="120" t="str">
        <f t="shared" si="2"/>
        <v/>
      </c>
      <c r="G78" s="120" t="str">
        <f t="shared" si="3"/>
        <v/>
      </c>
      <c r="H78" s="120" t="str">
        <f>IFERROR(VLOOKUP(G78,base!$C$2:$D$133,2,FALSE),"")</f>
        <v/>
      </c>
    </row>
    <row r="79" spans="1:8" ht="15.75" thickBot="1" x14ac:dyDescent="0.3">
      <c r="A79" s="117" t="s">
        <v>3683</v>
      </c>
      <c r="B79" s="119">
        <v>205</v>
      </c>
      <c r="C79" s="119" t="s">
        <v>34</v>
      </c>
      <c r="D79" s="120">
        <v>78</v>
      </c>
      <c r="E79" s="120" t="str">
        <f t="shared" si="2"/>
        <v/>
      </c>
      <c r="G79" s="120" t="str">
        <f t="shared" si="3"/>
        <v/>
      </c>
      <c r="H79" s="120" t="str">
        <f>IFERROR(VLOOKUP(G79,base!$C$2:$D$133,2,FALSE),"")</f>
        <v/>
      </c>
    </row>
    <row r="80" spans="1:8" ht="15.75" thickBot="1" x14ac:dyDescent="0.3">
      <c r="A80" s="117" t="s">
        <v>3684</v>
      </c>
      <c r="B80" s="119">
        <v>205</v>
      </c>
      <c r="C80" s="119" t="s">
        <v>34</v>
      </c>
      <c r="D80" s="120">
        <v>79</v>
      </c>
      <c r="E80" s="120" t="str">
        <f t="shared" si="2"/>
        <v/>
      </c>
      <c r="G80" s="120" t="str">
        <f t="shared" si="3"/>
        <v/>
      </c>
      <c r="H80" s="120" t="str">
        <f>IFERROR(VLOOKUP(G80,base!$C$2:$D$133,2,FALSE),"")</f>
        <v/>
      </c>
    </row>
    <row r="81" spans="1:8" ht="15.75" thickBot="1" x14ac:dyDescent="0.3">
      <c r="A81" s="117" t="s">
        <v>3683</v>
      </c>
      <c r="B81" s="119">
        <v>215</v>
      </c>
      <c r="C81" s="119" t="s">
        <v>133</v>
      </c>
      <c r="D81" s="120">
        <v>80</v>
      </c>
      <c r="E81" s="120" t="str">
        <f t="shared" si="2"/>
        <v/>
      </c>
      <c r="G81" s="120" t="str">
        <f t="shared" si="3"/>
        <v/>
      </c>
      <c r="H81" s="120" t="str">
        <f>IFERROR(VLOOKUP(G81,base!$C$2:$D$133,2,FALSE),"")</f>
        <v/>
      </c>
    </row>
    <row r="82" spans="1:8" ht="15.75" thickBot="1" x14ac:dyDescent="0.3">
      <c r="A82" s="117" t="s">
        <v>3684</v>
      </c>
      <c r="B82" s="119">
        <v>215</v>
      </c>
      <c r="C82" s="119" t="s">
        <v>133</v>
      </c>
      <c r="D82" s="120">
        <v>81</v>
      </c>
      <c r="E82" s="120" t="str">
        <f t="shared" si="2"/>
        <v/>
      </c>
      <c r="G82" s="120" t="str">
        <f t="shared" si="3"/>
        <v/>
      </c>
      <c r="H82" s="120" t="str">
        <f>IFERROR(VLOOKUP(G82,base!$C$2:$D$133,2,FALSE),"")</f>
        <v/>
      </c>
    </row>
    <row r="83" spans="1:8" ht="15.75" thickBot="1" x14ac:dyDescent="0.3">
      <c r="A83" s="117" t="s">
        <v>3683</v>
      </c>
      <c r="B83" s="119">
        <v>245</v>
      </c>
      <c r="C83" s="119" t="s">
        <v>149</v>
      </c>
      <c r="D83" s="120">
        <v>82</v>
      </c>
      <c r="E83" s="120" t="str">
        <f t="shared" si="2"/>
        <v/>
      </c>
      <c r="G83" s="120" t="str">
        <f t="shared" si="3"/>
        <v/>
      </c>
      <c r="H83" s="120" t="str">
        <f>IFERROR(VLOOKUP(G83,base!$C$2:$D$133,2,FALSE),"")</f>
        <v/>
      </c>
    </row>
    <row r="84" spans="1:8" ht="15.75" thickBot="1" x14ac:dyDescent="0.3">
      <c r="A84" s="117" t="s">
        <v>3684</v>
      </c>
      <c r="B84" s="119">
        <v>245</v>
      </c>
      <c r="C84" s="119" t="s">
        <v>149</v>
      </c>
      <c r="D84" s="120">
        <v>83</v>
      </c>
      <c r="E84" s="120" t="str">
        <f t="shared" si="2"/>
        <v/>
      </c>
      <c r="G84" s="120" t="str">
        <f t="shared" si="3"/>
        <v/>
      </c>
      <c r="H84" s="120" t="str">
        <f>IFERROR(VLOOKUP(G84,base!$C$2:$D$133,2,FALSE),"")</f>
        <v/>
      </c>
    </row>
    <row r="85" spans="1:8" ht="15.75" thickBot="1" x14ac:dyDescent="0.3">
      <c r="A85" s="117" t="s">
        <v>3683</v>
      </c>
      <c r="B85" s="119">
        <v>250</v>
      </c>
      <c r="C85" s="119" t="s">
        <v>37</v>
      </c>
      <c r="D85" s="120">
        <v>84</v>
      </c>
      <c r="E85" s="120" t="str">
        <f t="shared" si="2"/>
        <v/>
      </c>
      <c r="G85" s="120" t="str">
        <f t="shared" si="3"/>
        <v/>
      </c>
      <c r="H85" s="120" t="str">
        <f>IFERROR(VLOOKUP(G85,base!$C$2:$D$133,2,FALSE),"")</f>
        <v/>
      </c>
    </row>
    <row r="86" spans="1:8" ht="15.75" thickBot="1" x14ac:dyDescent="0.3">
      <c r="A86" s="117" t="s">
        <v>3684</v>
      </c>
      <c r="B86" s="119">
        <v>250</v>
      </c>
      <c r="C86" s="119" t="s">
        <v>37</v>
      </c>
      <c r="D86" s="120">
        <v>85</v>
      </c>
      <c r="E86" s="120" t="str">
        <f t="shared" si="2"/>
        <v/>
      </c>
      <c r="G86" s="120" t="str">
        <f t="shared" si="3"/>
        <v/>
      </c>
      <c r="H86" s="120" t="str">
        <f>IFERROR(VLOOKUP(G86,base!$C$2:$D$133,2,FALSE),"")</f>
        <v/>
      </c>
    </row>
    <row r="87" spans="1:8" ht="15.75" thickBot="1" x14ac:dyDescent="0.3">
      <c r="A87" s="117" t="s">
        <v>3683</v>
      </c>
      <c r="B87" s="119">
        <v>255</v>
      </c>
      <c r="C87" s="119" t="s">
        <v>91</v>
      </c>
      <c r="D87" s="120">
        <v>86</v>
      </c>
      <c r="E87" s="120" t="str">
        <f t="shared" si="2"/>
        <v/>
      </c>
      <c r="G87" s="120" t="str">
        <f t="shared" si="3"/>
        <v/>
      </c>
      <c r="H87" s="120" t="str">
        <f>IFERROR(VLOOKUP(G87,base!$C$2:$D$133,2,FALSE),"")</f>
        <v/>
      </c>
    </row>
    <row r="88" spans="1:8" ht="15.75" thickBot="1" x14ac:dyDescent="0.3">
      <c r="A88" s="117" t="s">
        <v>3684</v>
      </c>
      <c r="B88" s="119">
        <v>255</v>
      </c>
      <c r="C88" s="119" t="s">
        <v>91</v>
      </c>
      <c r="D88" s="120">
        <v>87</v>
      </c>
      <c r="E88" s="120" t="str">
        <f t="shared" si="2"/>
        <v/>
      </c>
      <c r="G88" s="120" t="str">
        <f t="shared" si="3"/>
        <v/>
      </c>
      <c r="H88" s="120" t="str">
        <f>IFERROR(VLOOKUP(G88,base!$C$2:$D$133,2,FALSE),"")</f>
        <v/>
      </c>
    </row>
    <row r="89" spans="1:8" ht="15.75" thickBot="1" x14ac:dyDescent="0.3">
      <c r="A89" s="117" t="s">
        <v>3683</v>
      </c>
      <c r="B89" s="119">
        <v>260</v>
      </c>
      <c r="C89" s="119" t="s">
        <v>92</v>
      </c>
      <c r="D89" s="120">
        <v>88</v>
      </c>
      <c r="E89" s="120" t="str">
        <f t="shared" si="2"/>
        <v/>
      </c>
      <c r="G89" s="120" t="str">
        <f t="shared" si="3"/>
        <v/>
      </c>
      <c r="H89" s="120" t="str">
        <f>IFERROR(VLOOKUP(G89,base!$C$2:$D$133,2,FALSE),"")</f>
        <v/>
      </c>
    </row>
    <row r="90" spans="1:8" ht="15.75" thickBot="1" x14ac:dyDescent="0.3">
      <c r="A90" s="117" t="s">
        <v>3684</v>
      </c>
      <c r="B90" s="119">
        <v>260</v>
      </c>
      <c r="C90" s="119" t="s">
        <v>92</v>
      </c>
      <c r="D90" s="120">
        <v>89</v>
      </c>
      <c r="E90" s="120" t="str">
        <f t="shared" si="2"/>
        <v/>
      </c>
      <c r="G90" s="120" t="str">
        <f t="shared" si="3"/>
        <v/>
      </c>
      <c r="H90" s="120" t="str">
        <f>IFERROR(VLOOKUP(G90,base!$C$2:$D$133,2,FALSE),"")</f>
        <v/>
      </c>
    </row>
    <row r="91" spans="1:8" ht="15.75" thickBot="1" x14ac:dyDescent="0.3">
      <c r="A91" s="117" t="s">
        <v>3683</v>
      </c>
      <c r="B91" s="119">
        <v>270</v>
      </c>
      <c r="C91" s="119" t="s">
        <v>71</v>
      </c>
      <c r="D91" s="120">
        <v>90</v>
      </c>
      <c r="E91" s="120" t="str">
        <f t="shared" si="2"/>
        <v/>
      </c>
      <c r="G91" s="120" t="str">
        <f t="shared" si="3"/>
        <v/>
      </c>
      <c r="H91" s="120" t="str">
        <f>IFERROR(VLOOKUP(G91,base!$C$2:$D$133,2,FALSE),"")</f>
        <v/>
      </c>
    </row>
    <row r="92" spans="1:8" ht="15.75" thickBot="1" x14ac:dyDescent="0.3">
      <c r="A92" s="117" t="s">
        <v>3684</v>
      </c>
      <c r="B92" s="119">
        <v>270</v>
      </c>
      <c r="C92" s="119" t="s">
        <v>71</v>
      </c>
      <c r="D92" s="120">
        <v>91</v>
      </c>
      <c r="E92" s="120" t="str">
        <f t="shared" si="2"/>
        <v/>
      </c>
      <c r="G92" s="120" t="str">
        <f t="shared" si="3"/>
        <v/>
      </c>
      <c r="H92" s="120" t="str">
        <f>IFERROR(VLOOKUP(G92,base!$C$2:$D$133,2,FALSE),"")</f>
        <v/>
      </c>
    </row>
    <row r="93" spans="1:8" ht="15.75" thickBot="1" x14ac:dyDescent="0.3">
      <c r="A93" s="117" t="s">
        <v>3683</v>
      </c>
      <c r="B93" s="119">
        <v>285</v>
      </c>
      <c r="C93" s="119" t="s">
        <v>43</v>
      </c>
      <c r="D93" s="120">
        <v>92</v>
      </c>
      <c r="E93" s="120" t="str">
        <f t="shared" si="2"/>
        <v/>
      </c>
      <c r="G93" s="120" t="str">
        <f t="shared" si="3"/>
        <v/>
      </c>
      <c r="H93" s="120" t="str">
        <f>IFERROR(VLOOKUP(G93,base!$C$2:$D$133,2,FALSE),"")</f>
        <v/>
      </c>
    </row>
    <row r="94" spans="1:8" ht="15.75" thickBot="1" x14ac:dyDescent="0.3">
      <c r="A94" s="117" t="s">
        <v>3684</v>
      </c>
      <c r="B94" s="119">
        <v>285</v>
      </c>
      <c r="C94" s="119" t="s">
        <v>43</v>
      </c>
      <c r="D94" s="120">
        <v>93</v>
      </c>
      <c r="E94" s="120" t="str">
        <f t="shared" si="2"/>
        <v/>
      </c>
      <c r="G94" s="120" t="str">
        <f t="shared" si="3"/>
        <v/>
      </c>
      <c r="H94" s="120" t="str">
        <f>IFERROR(VLOOKUP(G94,base!$C$2:$D$133,2,FALSE),"")</f>
        <v/>
      </c>
    </row>
    <row r="95" spans="1:8" ht="15.75" thickBot="1" x14ac:dyDescent="0.3">
      <c r="A95" s="117" t="s">
        <v>3683</v>
      </c>
      <c r="B95" s="119">
        <v>290</v>
      </c>
      <c r="C95" s="119" t="s">
        <v>54</v>
      </c>
      <c r="D95" s="120">
        <v>94</v>
      </c>
      <c r="E95" s="120" t="str">
        <f t="shared" si="2"/>
        <v/>
      </c>
      <c r="G95" s="120" t="str">
        <f t="shared" si="3"/>
        <v/>
      </c>
      <c r="H95" s="120" t="str">
        <f>IFERROR(VLOOKUP(G95,base!$C$2:$D$133,2,FALSE),"")</f>
        <v/>
      </c>
    </row>
    <row r="96" spans="1:8" ht="15.75" thickBot="1" x14ac:dyDescent="0.3">
      <c r="A96" s="117" t="s">
        <v>3684</v>
      </c>
      <c r="B96" s="119">
        <v>290</v>
      </c>
      <c r="C96" s="119" t="s">
        <v>54</v>
      </c>
      <c r="D96" s="120">
        <v>95</v>
      </c>
      <c r="E96" s="120" t="str">
        <f t="shared" si="2"/>
        <v/>
      </c>
      <c r="G96" s="120" t="str">
        <f t="shared" si="3"/>
        <v/>
      </c>
      <c r="H96" s="120" t="str">
        <f>IFERROR(VLOOKUP(G96,base!$C$2:$D$133,2,FALSE),"")</f>
        <v/>
      </c>
    </row>
    <row r="97" spans="1:8" ht="15.75" thickBot="1" x14ac:dyDescent="0.3">
      <c r="A97" s="117" t="s">
        <v>3683</v>
      </c>
      <c r="B97" s="119">
        <v>295</v>
      </c>
      <c r="C97" s="119" t="s">
        <v>73</v>
      </c>
      <c r="D97" s="120">
        <v>96</v>
      </c>
      <c r="E97" s="120" t="str">
        <f t="shared" si="2"/>
        <v/>
      </c>
      <c r="G97" s="120" t="str">
        <f t="shared" si="3"/>
        <v/>
      </c>
      <c r="H97" s="120" t="str">
        <f>IFERROR(VLOOKUP(G97,base!$C$2:$D$133,2,FALSE),"")</f>
        <v/>
      </c>
    </row>
    <row r="98" spans="1:8" ht="15.75" thickBot="1" x14ac:dyDescent="0.3">
      <c r="A98" s="117" t="s">
        <v>3684</v>
      </c>
      <c r="B98" s="119">
        <v>295</v>
      </c>
      <c r="C98" s="119" t="s">
        <v>73</v>
      </c>
      <c r="D98" s="120">
        <v>97</v>
      </c>
      <c r="E98" s="120" t="str">
        <f t="shared" si="2"/>
        <v/>
      </c>
      <c r="G98" s="120" t="str">
        <f t="shared" si="3"/>
        <v/>
      </c>
      <c r="H98" s="120" t="str">
        <f>IFERROR(VLOOKUP(G98,base!$C$2:$D$133,2,FALSE),"")</f>
        <v/>
      </c>
    </row>
    <row r="99" spans="1:8" ht="15.75" thickBot="1" x14ac:dyDescent="0.3">
      <c r="A99" s="117" t="s">
        <v>3683</v>
      </c>
      <c r="B99" s="119">
        <v>320</v>
      </c>
      <c r="C99" s="119" t="s">
        <v>105</v>
      </c>
      <c r="D99" s="120">
        <v>98</v>
      </c>
      <c r="E99" s="120" t="str">
        <f t="shared" si="2"/>
        <v/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 x14ac:dyDescent="0.3">
      <c r="A100" s="117" t="s">
        <v>3684</v>
      </c>
      <c r="B100" s="119">
        <v>320</v>
      </c>
      <c r="C100" s="119" t="s">
        <v>105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 x14ac:dyDescent="0.3">
      <c r="A101" s="117" t="s">
        <v>3683</v>
      </c>
      <c r="B101" s="119">
        <v>345</v>
      </c>
      <c r="C101" s="119" t="s">
        <v>38</v>
      </c>
      <c r="D101" s="120">
        <v>100</v>
      </c>
      <c r="E101" s="120" t="str">
        <f t="shared" si="2"/>
        <v/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 x14ac:dyDescent="0.3">
      <c r="A102" s="117" t="s">
        <v>3684</v>
      </c>
      <c r="B102" s="119">
        <v>345</v>
      </c>
      <c r="C102" s="119" t="s">
        <v>38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 x14ac:dyDescent="0.3">
      <c r="A103" s="117" t="s">
        <v>3683</v>
      </c>
      <c r="B103" s="119">
        <v>350</v>
      </c>
      <c r="C103" s="119" t="s">
        <v>74</v>
      </c>
      <c r="D103" s="120">
        <v>102</v>
      </c>
      <c r="E103" s="120" t="str">
        <f t="shared" si="2"/>
        <v/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 x14ac:dyDescent="0.3">
      <c r="A104" s="117" t="s">
        <v>3684</v>
      </c>
      <c r="B104" s="119">
        <v>350</v>
      </c>
      <c r="C104" s="119" t="s">
        <v>74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 x14ac:dyDescent="0.3">
      <c r="A105" s="117" t="s">
        <v>3683</v>
      </c>
      <c r="B105" s="119">
        <v>360</v>
      </c>
      <c r="C105" s="119" t="s">
        <v>147</v>
      </c>
      <c r="D105" s="120">
        <v>104</v>
      </c>
      <c r="E105" s="120" t="str">
        <f t="shared" si="2"/>
        <v/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 x14ac:dyDescent="0.3">
      <c r="A106" s="117" t="s">
        <v>3684</v>
      </c>
      <c r="B106" s="119">
        <v>360</v>
      </c>
      <c r="C106" s="119" t="s">
        <v>147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 x14ac:dyDescent="0.3">
      <c r="A107" s="117" t="s">
        <v>3683</v>
      </c>
      <c r="B107" s="119">
        <v>380</v>
      </c>
      <c r="C107" s="119" t="s">
        <v>70</v>
      </c>
      <c r="D107" s="120">
        <v>106</v>
      </c>
      <c r="E107" s="120" t="str">
        <f t="shared" si="2"/>
        <v/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 x14ac:dyDescent="0.3">
      <c r="A108" s="117" t="s">
        <v>3684</v>
      </c>
      <c r="B108" s="119">
        <v>380</v>
      </c>
      <c r="C108" s="119" t="s">
        <v>70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 x14ac:dyDescent="0.3">
      <c r="A109" s="117" t="s">
        <v>3683</v>
      </c>
      <c r="B109" s="119">
        <v>390</v>
      </c>
      <c r="C109" s="119" t="s">
        <v>52</v>
      </c>
      <c r="D109" s="120">
        <v>108</v>
      </c>
      <c r="E109" s="120" t="str">
        <f t="shared" si="2"/>
        <v/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 x14ac:dyDescent="0.3">
      <c r="A110" s="117" t="s">
        <v>3684</v>
      </c>
      <c r="B110" s="119">
        <v>390</v>
      </c>
      <c r="C110" s="119" t="s">
        <v>52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 x14ac:dyDescent="0.3">
      <c r="A111" s="117" t="s">
        <v>3683</v>
      </c>
      <c r="B111" s="119">
        <v>395</v>
      </c>
      <c r="C111" s="119" t="s">
        <v>57</v>
      </c>
      <c r="D111" s="120">
        <v>110</v>
      </c>
      <c r="E111" s="120" t="str">
        <f t="shared" si="2"/>
        <v/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 x14ac:dyDescent="0.3">
      <c r="A112" s="117" t="s">
        <v>3684</v>
      </c>
      <c r="B112" s="119">
        <v>395</v>
      </c>
      <c r="C112" s="119" t="s">
        <v>57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 x14ac:dyDescent="0.3">
      <c r="A113" s="117" t="s">
        <v>3683</v>
      </c>
      <c r="B113" s="119">
        <v>397</v>
      </c>
      <c r="C113" s="119" t="s">
        <v>56</v>
      </c>
      <c r="D113" s="120">
        <v>112</v>
      </c>
      <c r="E113" s="120" t="str">
        <f t="shared" si="2"/>
        <v/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 x14ac:dyDescent="0.3">
      <c r="A114" s="117" t="s">
        <v>3684</v>
      </c>
      <c r="B114" s="119">
        <v>397</v>
      </c>
      <c r="C114" s="119" t="s">
        <v>56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 x14ac:dyDescent="0.3">
      <c r="A115" s="117" t="s">
        <v>3683</v>
      </c>
      <c r="B115" s="119">
        <v>400</v>
      </c>
      <c r="C115" s="119" t="s">
        <v>59</v>
      </c>
      <c r="D115" s="120">
        <v>114</v>
      </c>
      <c r="E115" s="120" t="str">
        <f t="shared" si="2"/>
        <v/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 x14ac:dyDescent="0.3">
      <c r="A116" s="117" t="s">
        <v>3684</v>
      </c>
      <c r="B116" s="119">
        <v>400</v>
      </c>
      <c r="C116" s="119" t="s">
        <v>59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 x14ac:dyDescent="0.3">
      <c r="A117" s="117" t="s">
        <v>3683</v>
      </c>
      <c r="B117" s="119">
        <v>405</v>
      </c>
      <c r="C117" s="119" t="s">
        <v>55</v>
      </c>
      <c r="D117" s="120">
        <v>116</v>
      </c>
      <c r="E117" s="120" t="str">
        <f t="shared" si="2"/>
        <v/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 x14ac:dyDescent="0.3">
      <c r="A118" s="117" t="s">
        <v>3684</v>
      </c>
      <c r="B118" s="119">
        <v>405</v>
      </c>
      <c r="C118" s="119" t="s">
        <v>55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 x14ac:dyDescent="0.3">
      <c r="A119" s="117" t="s">
        <v>3683</v>
      </c>
      <c r="B119" s="119">
        <v>410</v>
      </c>
      <c r="C119" s="119" t="s">
        <v>49</v>
      </c>
      <c r="D119" s="120">
        <v>118</v>
      </c>
      <c r="E119" s="120" t="str">
        <f t="shared" si="2"/>
        <v/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3684</v>
      </c>
      <c r="B120" s="119">
        <v>410</v>
      </c>
      <c r="C120" s="119" t="s">
        <v>49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3683</v>
      </c>
      <c r="B121" s="119">
        <v>420</v>
      </c>
      <c r="C121" s="119" t="s">
        <v>40</v>
      </c>
      <c r="D121" s="120">
        <v>120</v>
      </c>
      <c r="E121" s="120" t="str">
        <f t="shared" si="2"/>
        <v/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3684</v>
      </c>
      <c r="B122" s="119">
        <v>420</v>
      </c>
      <c r="C122" s="119" t="s">
        <v>40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3683</v>
      </c>
      <c r="B123" s="119">
        <v>428</v>
      </c>
      <c r="C123" s="119" t="s">
        <v>48</v>
      </c>
      <c r="D123" s="120">
        <v>122</v>
      </c>
      <c r="E123" s="120" t="str">
        <f t="shared" si="2"/>
        <v/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3684</v>
      </c>
      <c r="B124" s="119">
        <v>428</v>
      </c>
      <c r="C124" s="119" t="s">
        <v>48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3683</v>
      </c>
      <c r="B125" s="119">
        <v>435</v>
      </c>
      <c r="C125" s="119" t="s">
        <v>58</v>
      </c>
      <c r="D125" s="120">
        <v>124</v>
      </c>
      <c r="E125" s="120" t="str">
        <f t="shared" si="2"/>
        <v/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3684</v>
      </c>
      <c r="B126" s="119">
        <v>435</v>
      </c>
      <c r="C126" s="119" t="s">
        <v>58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3683</v>
      </c>
      <c r="B127" s="119">
        <v>440</v>
      </c>
      <c r="C127" s="119" t="s">
        <v>84</v>
      </c>
      <c r="D127" s="120">
        <v>126</v>
      </c>
      <c r="E127" s="120" t="str">
        <f t="shared" si="2"/>
        <v/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3684</v>
      </c>
      <c r="B128" s="119">
        <v>440</v>
      </c>
      <c r="C128" s="119" t="s">
        <v>84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3683</v>
      </c>
      <c r="B129" s="119">
        <v>445</v>
      </c>
      <c r="C129" s="119" t="s">
        <v>47</v>
      </c>
      <c r="D129" s="120">
        <v>128</v>
      </c>
      <c r="E129" s="120" t="str">
        <f t="shared" si="2"/>
        <v/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3684</v>
      </c>
      <c r="B130" s="119">
        <v>445</v>
      </c>
      <c r="C130" s="119" t="s">
        <v>47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3683</v>
      </c>
      <c r="B131" s="119">
        <v>450</v>
      </c>
      <c r="C131" s="119" t="s">
        <v>85</v>
      </c>
      <c r="D131" s="120">
        <v>130</v>
      </c>
      <c r="E131" s="120" t="str">
        <f t="shared" ref="E131:E194" si="4">IF(A131=$F$2,B131,"")</f>
        <v/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3684</v>
      </c>
      <c r="B132" s="119">
        <v>450</v>
      </c>
      <c r="C132" s="119" t="s">
        <v>85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3683</v>
      </c>
      <c r="B133" s="119">
        <v>452</v>
      </c>
      <c r="C133" s="119" t="s">
        <v>32</v>
      </c>
      <c r="D133" s="120">
        <v>132</v>
      </c>
      <c r="E133" s="120" t="str">
        <f t="shared" si="4"/>
        <v/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3684</v>
      </c>
      <c r="B134" s="119">
        <v>452</v>
      </c>
      <c r="C134" s="119" t="s">
        <v>32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3683</v>
      </c>
      <c r="B135" s="119">
        <v>460</v>
      </c>
      <c r="C135" s="119" t="s">
        <v>89</v>
      </c>
      <c r="D135" s="120">
        <v>134</v>
      </c>
      <c r="E135" s="120" t="str">
        <f t="shared" si="4"/>
        <v/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3684</v>
      </c>
      <c r="B136" s="119">
        <v>460</v>
      </c>
      <c r="C136" s="119" t="s">
        <v>89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3683</v>
      </c>
      <c r="B137" s="119">
        <v>461</v>
      </c>
      <c r="C137" s="119" t="s">
        <v>98</v>
      </c>
      <c r="D137" s="120">
        <v>136</v>
      </c>
      <c r="E137" s="120" t="str">
        <f t="shared" si="4"/>
        <v/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3684</v>
      </c>
      <c r="B138" s="119">
        <v>461</v>
      </c>
      <c r="C138" s="119" t="s">
        <v>98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3683</v>
      </c>
      <c r="B139" s="119">
        <v>463</v>
      </c>
      <c r="C139" s="119" t="s">
        <v>99</v>
      </c>
      <c r="D139" s="120">
        <v>138</v>
      </c>
      <c r="E139" s="120" t="str">
        <f t="shared" si="4"/>
        <v/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3684</v>
      </c>
      <c r="B140" s="119">
        <v>463</v>
      </c>
      <c r="C140" s="119" t="s">
        <v>99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3683</v>
      </c>
      <c r="B141" s="119">
        <v>465</v>
      </c>
      <c r="C141" s="119" t="s">
        <v>64</v>
      </c>
      <c r="D141" s="120">
        <v>140</v>
      </c>
      <c r="E141" s="120" t="str">
        <f t="shared" si="4"/>
        <v/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3684</v>
      </c>
      <c r="B142" s="119">
        <v>465</v>
      </c>
      <c r="C142" s="119" t="s">
        <v>64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3683</v>
      </c>
      <c r="B143" s="119">
        <v>475</v>
      </c>
      <c r="C143" s="119" t="s">
        <v>67</v>
      </c>
      <c r="D143" s="120">
        <v>142</v>
      </c>
      <c r="E143" s="120" t="str">
        <f t="shared" si="4"/>
        <v/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3684</v>
      </c>
      <c r="B144" s="119">
        <v>475</v>
      </c>
      <c r="C144" s="119" t="s">
        <v>67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3683</v>
      </c>
      <c r="B145" s="119">
        <v>480</v>
      </c>
      <c r="C145" s="119" t="s">
        <v>83</v>
      </c>
      <c r="D145" s="120">
        <v>144</v>
      </c>
      <c r="E145" s="120" t="str">
        <f t="shared" si="4"/>
        <v/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3684</v>
      </c>
      <c r="B146" s="119">
        <v>480</v>
      </c>
      <c r="C146" s="119" t="s">
        <v>83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3683</v>
      </c>
      <c r="B147" s="119">
        <v>495</v>
      </c>
      <c r="C147" s="119" t="s">
        <v>150</v>
      </c>
      <c r="D147" s="120">
        <v>146</v>
      </c>
      <c r="E147" s="120" t="str">
        <f t="shared" si="4"/>
        <v/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3684</v>
      </c>
      <c r="B148" s="119">
        <v>495</v>
      </c>
      <c r="C148" s="119" t="s">
        <v>150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3683</v>
      </c>
      <c r="B149" s="119">
        <v>505</v>
      </c>
      <c r="C149" s="119" t="s">
        <v>93</v>
      </c>
      <c r="D149" s="120">
        <v>148</v>
      </c>
      <c r="E149" s="120" t="str">
        <f t="shared" si="4"/>
        <v/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3684</v>
      </c>
      <c r="B150" s="119">
        <v>505</v>
      </c>
      <c r="C150" s="119" t="s">
        <v>93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3683</v>
      </c>
      <c r="B151" s="119">
        <v>510</v>
      </c>
      <c r="C151" s="119" t="s">
        <v>106</v>
      </c>
      <c r="D151" s="120">
        <v>150</v>
      </c>
      <c r="E151" s="120" t="str">
        <f t="shared" si="4"/>
        <v/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3684</v>
      </c>
      <c r="B152" s="119">
        <v>510</v>
      </c>
      <c r="C152" s="119" t="s">
        <v>106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3683</v>
      </c>
      <c r="B153" s="119">
        <v>515</v>
      </c>
      <c r="C153" s="119" t="s">
        <v>60</v>
      </c>
      <c r="D153" s="120">
        <v>152</v>
      </c>
      <c r="E153" s="120" t="str">
        <f t="shared" si="4"/>
        <v/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3684</v>
      </c>
      <c r="B154" s="119">
        <v>515</v>
      </c>
      <c r="C154" s="119" t="s">
        <v>60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3683</v>
      </c>
      <c r="B155" s="119">
        <v>535</v>
      </c>
      <c r="C155" s="119" t="s">
        <v>35</v>
      </c>
      <c r="D155" s="120">
        <v>154</v>
      </c>
      <c r="E155" s="120" t="str">
        <f t="shared" si="4"/>
        <v/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3684</v>
      </c>
      <c r="B156" s="119">
        <v>535</v>
      </c>
      <c r="C156" s="119" t="s">
        <v>35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3683</v>
      </c>
      <c r="B157" s="119">
        <v>540</v>
      </c>
      <c r="C157" s="119" t="s">
        <v>68</v>
      </c>
      <c r="D157" s="120">
        <v>156</v>
      </c>
      <c r="E157" s="120" t="str">
        <f t="shared" si="4"/>
        <v/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3684</v>
      </c>
      <c r="B158" s="119">
        <v>540</v>
      </c>
      <c r="C158" s="119" t="s">
        <v>68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3683</v>
      </c>
      <c r="B159" s="119">
        <v>548</v>
      </c>
      <c r="C159" s="119" t="s">
        <v>76</v>
      </c>
      <c r="D159" s="120">
        <v>158</v>
      </c>
      <c r="E159" s="120" t="str">
        <f t="shared" si="4"/>
        <v/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3684</v>
      </c>
      <c r="B160" s="119">
        <v>548</v>
      </c>
      <c r="C160" s="119" t="s">
        <v>76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3683</v>
      </c>
      <c r="B161" s="119">
        <v>550</v>
      </c>
      <c r="C161" s="119" t="s">
        <v>77</v>
      </c>
      <c r="D161" s="120">
        <v>160</v>
      </c>
      <c r="E161" s="120" t="str">
        <f t="shared" si="4"/>
        <v/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3684</v>
      </c>
      <c r="B162" s="119">
        <v>550</v>
      </c>
      <c r="C162" s="119" t="s">
        <v>77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3683</v>
      </c>
      <c r="B163" s="119">
        <v>555</v>
      </c>
      <c r="C163" s="119" t="s">
        <v>80</v>
      </c>
      <c r="D163" s="120">
        <v>162</v>
      </c>
      <c r="E163" s="120" t="str">
        <f t="shared" si="4"/>
        <v/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3684</v>
      </c>
      <c r="B164" s="119">
        <v>555</v>
      </c>
      <c r="C164" s="119" t="s">
        <v>80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3683</v>
      </c>
      <c r="B165" s="119">
        <v>565</v>
      </c>
      <c r="C165" s="119" t="s">
        <v>53</v>
      </c>
      <c r="D165" s="120">
        <v>164</v>
      </c>
      <c r="E165" s="120" t="str">
        <f t="shared" si="4"/>
        <v/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3684</v>
      </c>
      <c r="B166" s="119">
        <v>565</v>
      </c>
      <c r="C166" s="119" t="s">
        <v>53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3683</v>
      </c>
      <c r="B167" s="119">
        <v>580</v>
      </c>
      <c r="C167" s="119" t="s">
        <v>79</v>
      </c>
      <c r="D167" s="120">
        <v>166</v>
      </c>
      <c r="E167" s="120" t="str">
        <f t="shared" si="4"/>
        <v/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3684</v>
      </c>
      <c r="B168" s="119">
        <v>580</v>
      </c>
      <c r="C168" s="119" t="s">
        <v>79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3683</v>
      </c>
      <c r="B169" s="119">
        <v>593</v>
      </c>
      <c r="C169" s="119" t="s">
        <v>44</v>
      </c>
      <c r="D169" s="120">
        <v>168</v>
      </c>
      <c r="E169" s="120" t="str">
        <f t="shared" si="4"/>
        <v/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3684</v>
      </c>
      <c r="B170" s="119">
        <v>593</v>
      </c>
      <c r="C170" s="119" t="s">
        <v>44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3683</v>
      </c>
      <c r="B171" s="119">
        <v>595</v>
      </c>
      <c r="C171" s="119" t="s">
        <v>148</v>
      </c>
      <c r="D171" s="120">
        <v>170</v>
      </c>
      <c r="E171" s="120" t="str">
        <f t="shared" si="4"/>
        <v/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3684</v>
      </c>
      <c r="B172" s="119">
        <v>595</v>
      </c>
      <c r="C172" s="119" t="s">
        <v>148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3683</v>
      </c>
      <c r="B173" s="119">
        <v>600</v>
      </c>
      <c r="C173" s="119" t="s">
        <v>82</v>
      </c>
      <c r="D173" s="120">
        <v>172</v>
      </c>
      <c r="E173" s="120" t="str">
        <f t="shared" si="4"/>
        <v/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3684</v>
      </c>
      <c r="B174" s="119">
        <v>600</v>
      </c>
      <c r="C174" s="119" t="s">
        <v>82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3683</v>
      </c>
      <c r="B175" s="119">
        <v>685</v>
      </c>
      <c r="C175" s="119" t="s">
        <v>78</v>
      </c>
      <c r="D175" s="120">
        <v>174</v>
      </c>
      <c r="E175" s="120" t="str">
        <f t="shared" si="4"/>
        <v/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3684</v>
      </c>
      <c r="B176" s="119">
        <v>685</v>
      </c>
      <c r="C176" s="119" t="s">
        <v>78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3683</v>
      </c>
      <c r="B177" s="119">
        <v>736</v>
      </c>
      <c r="C177" s="119" t="s">
        <v>3789</v>
      </c>
      <c r="D177" s="120">
        <v>176</v>
      </c>
      <c r="E177" s="120" t="str">
        <f t="shared" si="4"/>
        <v/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3684</v>
      </c>
      <c r="B178" s="119">
        <v>736</v>
      </c>
      <c r="C178" s="119" t="s">
        <v>3789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3683</v>
      </c>
      <c r="B179" s="119">
        <v>745</v>
      </c>
      <c r="C179" s="119" t="s">
        <v>108</v>
      </c>
      <c r="D179" s="120">
        <v>178</v>
      </c>
      <c r="E179" s="120" t="str">
        <f t="shared" si="4"/>
        <v/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3684</v>
      </c>
      <c r="B180" s="119">
        <v>745</v>
      </c>
      <c r="C180" s="119" t="s">
        <v>108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3683</v>
      </c>
      <c r="B181" s="119">
        <v>748</v>
      </c>
      <c r="C181" s="119" t="s">
        <v>81</v>
      </c>
      <c r="D181" s="120">
        <v>180</v>
      </c>
      <c r="E181" s="120" t="str">
        <f t="shared" si="4"/>
        <v/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3684</v>
      </c>
      <c r="B182" s="119">
        <v>748</v>
      </c>
      <c r="C182" s="119" t="s">
        <v>81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3683</v>
      </c>
      <c r="B183" s="119">
        <v>750</v>
      </c>
      <c r="C183" s="119" t="s">
        <v>97</v>
      </c>
      <c r="D183" s="120">
        <v>182</v>
      </c>
      <c r="E183" s="120" t="str">
        <f t="shared" si="4"/>
        <v/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3684</v>
      </c>
      <c r="B184" s="119">
        <v>750</v>
      </c>
      <c r="C184" s="119" t="s">
        <v>97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3683</v>
      </c>
      <c r="B185" s="119">
        <v>754</v>
      </c>
      <c r="C185" s="119" t="s">
        <v>51</v>
      </c>
      <c r="D185" s="120">
        <v>184</v>
      </c>
      <c r="E185" s="120" t="str">
        <f t="shared" si="4"/>
        <v/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3684</v>
      </c>
      <c r="B186" s="119">
        <v>754</v>
      </c>
      <c r="C186" s="119" t="s">
        <v>51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3683</v>
      </c>
      <c r="B187" s="119">
        <v>757</v>
      </c>
      <c r="C187" s="119" t="s">
        <v>39</v>
      </c>
      <c r="D187" s="120">
        <v>186</v>
      </c>
      <c r="E187" s="120" t="str">
        <f t="shared" si="4"/>
        <v/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3684</v>
      </c>
      <c r="B188" s="119">
        <v>757</v>
      </c>
      <c r="C188" s="119" t="s">
        <v>39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3683</v>
      </c>
      <c r="B189" s="119">
        <v>758</v>
      </c>
      <c r="C189" s="119" t="s">
        <v>36</v>
      </c>
      <c r="D189" s="120">
        <v>188</v>
      </c>
      <c r="E189" s="120" t="str">
        <f t="shared" si="4"/>
        <v/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3684</v>
      </c>
      <c r="B190" s="119">
        <v>758</v>
      </c>
      <c r="C190" s="119" t="s">
        <v>36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3683</v>
      </c>
      <c r="B191" s="119">
        <v>760</v>
      </c>
      <c r="C191" s="119" t="s">
        <v>33</v>
      </c>
      <c r="D191" s="120">
        <v>190</v>
      </c>
      <c r="E191" s="120" t="str">
        <f t="shared" si="4"/>
        <v/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3684</v>
      </c>
      <c r="B192" s="119">
        <v>760</v>
      </c>
      <c r="C192" s="119" t="s">
        <v>33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3683</v>
      </c>
      <c r="B193" s="119">
        <v>773</v>
      </c>
      <c r="C193" s="119" t="s">
        <v>23</v>
      </c>
      <c r="D193" s="120">
        <v>192</v>
      </c>
      <c r="E193" s="120" t="str">
        <f t="shared" si="4"/>
        <v/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3684</v>
      </c>
      <c r="B194" s="119">
        <v>773</v>
      </c>
      <c r="C194" s="119" t="s">
        <v>23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3683</v>
      </c>
      <c r="B195" s="119">
        <v>775</v>
      </c>
      <c r="C195" s="119" t="s">
        <v>22</v>
      </c>
      <c r="D195" s="120">
        <v>194</v>
      </c>
      <c r="E195" s="120" t="str">
        <f t="shared" ref="E195:E250" si="6">IF(A195=$F$2,B195,"")</f>
        <v/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3684</v>
      </c>
      <c r="B196" s="119">
        <v>775</v>
      </c>
      <c r="C196" s="119" t="s">
        <v>22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3683</v>
      </c>
      <c r="B197" s="119">
        <v>779</v>
      </c>
      <c r="C197" s="119" t="s">
        <v>29</v>
      </c>
      <c r="D197" s="120">
        <v>196</v>
      </c>
      <c r="E197" s="120" t="str">
        <f t="shared" si="6"/>
        <v/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3684</v>
      </c>
      <c r="B198" s="119">
        <v>779</v>
      </c>
      <c r="C198" s="119" t="s">
        <v>29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3683</v>
      </c>
      <c r="B199" s="119">
        <v>784</v>
      </c>
      <c r="C199" s="119" t="s">
        <v>24</v>
      </c>
      <c r="D199" s="120">
        <v>198</v>
      </c>
      <c r="E199" s="120" t="str">
        <f t="shared" si="6"/>
        <v/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3684</v>
      </c>
      <c r="B200" s="119">
        <v>784</v>
      </c>
      <c r="C200" s="119" t="s">
        <v>24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3683</v>
      </c>
      <c r="B201" s="119">
        <v>788</v>
      </c>
      <c r="C201" s="119" t="s">
        <v>21</v>
      </c>
      <c r="D201" s="120">
        <v>200</v>
      </c>
      <c r="E201" s="120" t="str">
        <f t="shared" si="6"/>
        <v/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3684</v>
      </c>
      <c r="B202" s="119">
        <v>788</v>
      </c>
      <c r="C202" s="119" t="s">
        <v>21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3683</v>
      </c>
      <c r="B203" s="119">
        <v>792</v>
      </c>
      <c r="C203" s="119" t="s">
        <v>26</v>
      </c>
      <c r="D203" s="120">
        <v>202</v>
      </c>
      <c r="E203" s="120" t="str">
        <f t="shared" si="6"/>
        <v/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3684</v>
      </c>
      <c r="B204" s="119">
        <v>792</v>
      </c>
      <c r="C204" s="119" t="s">
        <v>26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3683</v>
      </c>
      <c r="B205" s="119">
        <v>796</v>
      </c>
      <c r="C205" s="119" t="s">
        <v>25</v>
      </c>
      <c r="D205" s="120">
        <v>204</v>
      </c>
      <c r="E205" s="120" t="str">
        <f t="shared" si="6"/>
        <v/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3684</v>
      </c>
      <c r="B206" s="119">
        <v>796</v>
      </c>
      <c r="C206" s="119" t="s">
        <v>25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3683</v>
      </c>
      <c r="B207" s="119">
        <v>802</v>
      </c>
      <c r="C207" s="119" t="s">
        <v>27</v>
      </c>
      <c r="D207" s="120">
        <v>206</v>
      </c>
      <c r="E207" s="120" t="str">
        <f t="shared" si="6"/>
        <v/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3684</v>
      </c>
      <c r="B208" s="119">
        <v>802</v>
      </c>
      <c r="C208" s="119" t="s">
        <v>27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3683</v>
      </c>
      <c r="B209" s="119">
        <v>803</v>
      </c>
      <c r="C209" s="119" t="s">
        <v>28</v>
      </c>
      <c r="D209" s="120">
        <v>208</v>
      </c>
      <c r="E209" s="120" t="str">
        <f t="shared" si="6"/>
        <v/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3684</v>
      </c>
      <c r="B210" s="119">
        <v>803</v>
      </c>
      <c r="C210" s="119" t="s">
        <v>28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3683</v>
      </c>
      <c r="B211" s="119">
        <v>805</v>
      </c>
      <c r="C211" s="119" t="s">
        <v>46</v>
      </c>
      <c r="D211" s="120">
        <v>210</v>
      </c>
      <c r="E211" s="120" t="str">
        <f t="shared" si="6"/>
        <v/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3684</v>
      </c>
      <c r="B212" s="119">
        <v>805</v>
      </c>
      <c r="C212" s="119" t="s">
        <v>46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3683</v>
      </c>
      <c r="B213" s="119">
        <v>820</v>
      </c>
      <c r="C213" s="119" t="s">
        <v>66</v>
      </c>
      <c r="D213" s="120">
        <v>212</v>
      </c>
      <c r="E213" s="120" t="str">
        <f t="shared" si="6"/>
        <v/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3684</v>
      </c>
      <c r="B214" s="119">
        <v>820</v>
      </c>
      <c r="C214" s="119" t="s">
        <v>66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3683</v>
      </c>
      <c r="B215" s="119">
        <v>830</v>
      </c>
      <c r="C215" s="119" t="s">
        <v>69</v>
      </c>
      <c r="D215" s="120">
        <v>214</v>
      </c>
      <c r="E215" s="120" t="str">
        <f t="shared" si="6"/>
        <v/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3684</v>
      </c>
      <c r="B216" s="119">
        <v>830</v>
      </c>
      <c r="C216" s="119" t="s">
        <v>69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3683</v>
      </c>
      <c r="B217" s="119">
        <v>855</v>
      </c>
      <c r="C217" s="119" t="s">
        <v>42</v>
      </c>
      <c r="D217" s="120">
        <v>216</v>
      </c>
      <c r="E217" s="120" t="str">
        <f t="shared" si="6"/>
        <v/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3684</v>
      </c>
      <c r="B218" s="119">
        <v>855</v>
      </c>
      <c r="C218" s="119" t="s">
        <v>42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3683</v>
      </c>
      <c r="B219" s="119">
        <v>870</v>
      </c>
      <c r="C219" s="119" t="s">
        <v>62</v>
      </c>
      <c r="D219" s="120">
        <v>218</v>
      </c>
      <c r="E219" s="120" t="str">
        <f t="shared" si="6"/>
        <v/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3684</v>
      </c>
      <c r="B220" s="119">
        <v>870</v>
      </c>
      <c r="C220" s="119" t="s">
        <v>62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3683</v>
      </c>
      <c r="B221" s="119">
        <v>880</v>
      </c>
      <c r="C221" s="119" t="s">
        <v>100</v>
      </c>
      <c r="D221" s="120">
        <v>220</v>
      </c>
      <c r="E221" s="120" t="str">
        <f t="shared" si="6"/>
        <v/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3684</v>
      </c>
      <c r="B222" s="119">
        <v>880</v>
      </c>
      <c r="C222" s="119" t="s">
        <v>100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3683</v>
      </c>
      <c r="B223" s="119">
        <v>882</v>
      </c>
      <c r="C223" s="119" t="s">
        <v>104</v>
      </c>
      <c r="D223" s="120">
        <v>222</v>
      </c>
      <c r="E223" s="120" t="str">
        <f t="shared" si="6"/>
        <v/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3684</v>
      </c>
      <c r="B224" s="119">
        <v>882</v>
      </c>
      <c r="C224" s="119" t="s">
        <v>104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3683</v>
      </c>
      <c r="B225" s="119">
        <v>884</v>
      </c>
      <c r="C225" s="119" t="s">
        <v>102</v>
      </c>
      <c r="D225" s="120">
        <v>224</v>
      </c>
      <c r="E225" s="120" t="str">
        <f t="shared" si="6"/>
        <v/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3684</v>
      </c>
      <c r="B226" s="119">
        <v>884</v>
      </c>
      <c r="C226" s="119" t="s">
        <v>102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3683</v>
      </c>
      <c r="B227" s="119">
        <v>886</v>
      </c>
      <c r="C227" s="119" t="s">
        <v>101</v>
      </c>
      <c r="D227" s="120">
        <v>226</v>
      </c>
      <c r="E227" s="120" t="str">
        <f t="shared" si="6"/>
        <v/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3684</v>
      </c>
      <c r="B228" s="119">
        <v>886</v>
      </c>
      <c r="C228" s="119" t="s">
        <v>101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3683</v>
      </c>
      <c r="B229" s="119">
        <v>888</v>
      </c>
      <c r="C229" s="119" t="s">
        <v>103</v>
      </c>
      <c r="D229" s="120">
        <v>228</v>
      </c>
      <c r="E229" s="120" t="str">
        <f t="shared" si="6"/>
        <v/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3684</v>
      </c>
      <c r="B230" s="119">
        <v>888</v>
      </c>
      <c r="C230" s="119" t="s">
        <v>103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3683</v>
      </c>
      <c r="B231" s="119">
        <v>890</v>
      </c>
      <c r="C231" s="119" t="s">
        <v>95</v>
      </c>
      <c r="D231" s="120">
        <v>230</v>
      </c>
      <c r="E231" s="120" t="str">
        <f t="shared" si="6"/>
        <v/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3684</v>
      </c>
      <c r="B232" s="119">
        <v>890</v>
      </c>
      <c r="C232" s="119" t="s">
        <v>95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3684</v>
      </c>
      <c r="B233" s="119">
        <v>905</v>
      </c>
      <c r="C233" s="119" t="s">
        <v>138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3681</v>
      </c>
      <c r="B234" s="119">
        <v>905</v>
      </c>
      <c r="C234" s="119" t="s">
        <v>138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3683</v>
      </c>
      <c r="B235" s="119">
        <v>910</v>
      </c>
      <c r="C235" s="119" t="s">
        <v>63</v>
      </c>
      <c r="D235" s="120">
        <v>234</v>
      </c>
      <c r="E235" s="120" t="str">
        <f t="shared" si="6"/>
        <v/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3684</v>
      </c>
      <c r="B236" s="119">
        <v>910</v>
      </c>
      <c r="C236" s="119" t="s">
        <v>63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3683</v>
      </c>
      <c r="B237" s="119">
        <v>930</v>
      </c>
      <c r="C237" s="119" t="s">
        <v>75</v>
      </c>
      <c r="D237" s="120">
        <v>236</v>
      </c>
      <c r="E237" s="120" t="str">
        <f t="shared" si="6"/>
        <v/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3684</v>
      </c>
      <c r="B238" s="119">
        <v>930</v>
      </c>
      <c r="C238" s="119" t="s">
        <v>75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3683</v>
      </c>
      <c r="B239" s="119">
        <v>950</v>
      </c>
      <c r="C239" s="119" t="s">
        <v>30</v>
      </c>
      <c r="D239" s="120">
        <v>238</v>
      </c>
      <c r="E239" s="120" t="str">
        <f t="shared" si="6"/>
        <v/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3684</v>
      </c>
      <c r="B240" s="119">
        <v>950</v>
      </c>
      <c r="C240" s="119" t="s">
        <v>30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3683</v>
      </c>
      <c r="B241" s="119">
        <v>960</v>
      </c>
      <c r="C241" s="119" t="s">
        <v>86</v>
      </c>
      <c r="D241" s="120">
        <v>240</v>
      </c>
      <c r="E241" s="120" t="str">
        <f t="shared" si="6"/>
        <v/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3684</v>
      </c>
      <c r="B242" s="119">
        <v>960</v>
      </c>
      <c r="C242" s="119" t="s">
        <v>86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3683</v>
      </c>
      <c r="B243" s="119">
        <v>965</v>
      </c>
      <c r="C243" s="119" t="s">
        <v>20</v>
      </c>
      <c r="D243" s="120">
        <v>242</v>
      </c>
      <c r="E243" s="120" t="str">
        <f t="shared" si="6"/>
        <v/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3684</v>
      </c>
      <c r="B244" s="119">
        <v>965</v>
      </c>
      <c r="C244" s="119" t="s">
        <v>20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3683</v>
      </c>
      <c r="B245" s="119">
        <v>970</v>
      </c>
      <c r="C245" s="119" t="s">
        <v>41</v>
      </c>
      <c r="D245" s="120">
        <v>244</v>
      </c>
      <c r="E245" s="120" t="str">
        <f t="shared" si="6"/>
        <v/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3684</v>
      </c>
      <c r="B246" s="119">
        <v>970</v>
      </c>
      <c r="C246" s="119" t="s">
        <v>41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3683</v>
      </c>
      <c r="B247" s="119">
        <v>980</v>
      </c>
      <c r="C247" s="119" t="s">
        <v>110</v>
      </c>
      <c r="D247" s="120">
        <v>246</v>
      </c>
      <c r="E247" s="120" t="str">
        <f t="shared" si="6"/>
        <v/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3684</v>
      </c>
      <c r="B248" s="119">
        <v>980</v>
      </c>
      <c r="C248" s="119" t="s">
        <v>110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3683</v>
      </c>
      <c r="B249" s="119">
        <v>990</v>
      </c>
      <c r="C249" s="119" t="s">
        <v>109</v>
      </c>
      <c r="D249" s="120">
        <v>248</v>
      </c>
      <c r="E249" s="120" t="str">
        <f t="shared" si="6"/>
        <v/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3684</v>
      </c>
      <c r="B250" s="114">
        <v>990</v>
      </c>
      <c r="C250" s="114" t="s">
        <v>109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E102" workbookViewId="0">
      <selection activeCell="I2" sqref="I2:I120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3816</v>
      </c>
      <c r="F1" s="127" t="s">
        <v>178</v>
      </c>
      <c r="I1" s="167" t="s">
        <v>3746</v>
      </c>
      <c r="J1" s="167" t="s">
        <v>3745</v>
      </c>
      <c r="K1" s="127" t="s">
        <v>1</v>
      </c>
      <c r="L1" s="127" t="s">
        <v>169</v>
      </c>
      <c r="M1" s="127" t="s">
        <v>3688</v>
      </c>
      <c r="N1" s="127" t="s">
        <v>3778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3848</v>
      </c>
      <c r="J2" s="168" t="s">
        <v>3849</v>
      </c>
      <c r="K2" s="128" t="s">
        <v>3943</v>
      </c>
      <c r="L2" s="128" t="s">
        <v>3682</v>
      </c>
      <c r="M2" s="128" t="s">
        <v>3689</v>
      </c>
      <c r="N2" s="128" t="s">
        <v>3985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3825</v>
      </c>
      <c r="J3" s="168" t="s">
        <v>3824</v>
      </c>
      <c r="K3" s="128" t="s">
        <v>2</v>
      </c>
      <c r="L3" s="128" t="s">
        <v>3683</v>
      </c>
      <c r="M3" s="128" t="s">
        <v>3691</v>
      </c>
      <c r="N3" s="128" t="s">
        <v>3982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3894</v>
      </c>
      <c r="J4" s="168" t="s">
        <v>3894</v>
      </c>
      <c r="K4" s="130" t="s">
        <v>3931</v>
      </c>
      <c r="L4" s="128" t="s">
        <v>3684</v>
      </c>
      <c r="M4" s="128" t="s">
        <v>3690</v>
      </c>
      <c r="N4" s="128" t="s">
        <v>3983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3827</v>
      </c>
      <c r="J5" s="168" t="s">
        <v>3826</v>
      </c>
      <c r="K5" s="128" t="s">
        <v>3</v>
      </c>
      <c r="L5" s="128" t="s">
        <v>3686</v>
      </c>
      <c r="M5" s="128" t="s">
        <v>3692</v>
      </c>
      <c r="N5" s="128" t="s">
        <v>3930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3895</v>
      </c>
      <c r="J6" s="168" t="s">
        <v>3896</v>
      </c>
      <c r="K6" s="128" t="s">
        <v>8</v>
      </c>
      <c r="L6" s="128" t="s">
        <v>3685</v>
      </c>
      <c r="N6" s="128" t="s">
        <v>3800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3704</v>
      </c>
      <c r="J7" s="168" t="s">
        <v>3705</v>
      </c>
      <c r="K7" s="128" t="s">
        <v>4</v>
      </c>
      <c r="L7" s="128" t="s">
        <v>3680</v>
      </c>
      <c r="N7" s="128" t="s">
        <v>3801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3831</v>
      </c>
      <c r="J8" s="168" t="s">
        <v>3830</v>
      </c>
      <c r="K8" s="128" t="s">
        <v>3980</v>
      </c>
      <c r="L8" s="128" t="s">
        <v>170</v>
      </c>
      <c r="N8" s="128" t="s">
        <v>3777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68" t="s">
        <v>3822</v>
      </c>
      <c r="J9" s="168" t="s">
        <v>3823</v>
      </c>
      <c r="K9" s="128" t="s">
        <v>3981</v>
      </c>
      <c r="L9" s="128" t="s">
        <v>3681</v>
      </c>
      <c r="N9" s="128" t="s">
        <v>3802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71" t="s">
        <v>3897</v>
      </c>
      <c r="J10" s="168" t="s">
        <v>3898</v>
      </c>
      <c r="K10" s="128" t="s">
        <v>3959</v>
      </c>
      <c r="L10" s="128" t="s">
        <v>3687</v>
      </c>
      <c r="N10" s="128" t="s">
        <v>3795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3834</v>
      </c>
      <c r="J11" s="168" t="s">
        <v>3835</v>
      </c>
      <c r="K11" s="128" t="s">
        <v>3960</v>
      </c>
      <c r="N11" s="128" t="s">
        <v>3779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3833</v>
      </c>
      <c r="J12" s="168" t="s">
        <v>3832</v>
      </c>
      <c r="K12" s="128" t="s">
        <v>5</v>
      </c>
      <c r="N12" s="128" t="s">
        <v>3792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3838</v>
      </c>
      <c r="J13" s="168" t="s">
        <v>3836</v>
      </c>
      <c r="K13" s="128" t="s">
        <v>6</v>
      </c>
      <c r="N13" s="128" t="s">
        <v>3781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3938</v>
      </c>
      <c r="J14" s="168" t="s">
        <v>3939</v>
      </c>
      <c r="K14" s="128" t="s">
        <v>3962</v>
      </c>
      <c r="N14" s="128" t="s">
        <v>3986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3828</v>
      </c>
      <c r="J15" s="168" t="s">
        <v>3829</v>
      </c>
      <c r="K15" s="128" t="s">
        <v>3961</v>
      </c>
      <c r="N15" s="128" t="s">
        <v>3793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3706</v>
      </c>
      <c r="J16" s="168" t="s">
        <v>3707</v>
      </c>
      <c r="K16" s="128" t="s">
        <v>9</v>
      </c>
      <c r="N16" s="128" t="s">
        <v>3780</v>
      </c>
    </row>
    <row r="17" spans="3:14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3899</v>
      </c>
      <c r="J17" s="168" t="s">
        <v>3900</v>
      </c>
      <c r="K17" s="128" t="s">
        <v>7</v>
      </c>
      <c r="N17" s="128" t="s">
        <v>3776</v>
      </c>
    </row>
    <row r="18" spans="3:14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3843</v>
      </c>
      <c r="J18" s="168" t="s">
        <v>3844</v>
      </c>
      <c r="N18" s="128" t="s">
        <v>3775</v>
      </c>
    </row>
    <row r="19" spans="3:14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3840</v>
      </c>
      <c r="J19" s="168" t="s">
        <v>3840</v>
      </c>
      <c r="N19" s="128" t="s">
        <v>3984</v>
      </c>
    </row>
    <row r="20" spans="3:14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3846</v>
      </c>
      <c r="J20" s="168" t="s">
        <v>3845</v>
      </c>
      <c r="N20" s="128" t="s">
        <v>3794</v>
      </c>
    </row>
    <row r="21" spans="3:14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3934</v>
      </c>
      <c r="J21" s="168" t="s">
        <v>3936</v>
      </c>
    </row>
    <row r="22" spans="3:14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3935</v>
      </c>
      <c r="J22" s="168" t="s">
        <v>3937</v>
      </c>
    </row>
    <row r="23" spans="3:14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3944</v>
      </c>
      <c r="J23" s="168" t="s">
        <v>3945</v>
      </c>
    </row>
    <row r="24" spans="3:14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3710</v>
      </c>
      <c r="J24" s="168" t="s">
        <v>3711</v>
      </c>
    </row>
    <row r="25" spans="3:14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3839</v>
      </c>
      <c r="J25" s="168" t="s">
        <v>3837</v>
      </c>
    </row>
    <row r="26" spans="3:14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3903</v>
      </c>
      <c r="J26" s="168" t="s">
        <v>3904</v>
      </c>
    </row>
    <row r="27" spans="3:14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3891</v>
      </c>
      <c r="J27" s="168" t="s">
        <v>3892</v>
      </c>
    </row>
    <row r="28" spans="3:14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3901</v>
      </c>
      <c r="J28" s="168" t="s">
        <v>3902</v>
      </c>
    </row>
    <row r="29" spans="3:14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3708</v>
      </c>
      <c r="J29" s="168" t="s">
        <v>3709</v>
      </c>
    </row>
    <row r="30" spans="3:14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3958</v>
      </c>
      <c r="J30" s="168" t="s">
        <v>3957</v>
      </c>
    </row>
    <row r="31" spans="3:14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3841</v>
      </c>
      <c r="J31" s="168" t="s">
        <v>3842</v>
      </c>
    </row>
    <row r="32" spans="3:14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3702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3712</v>
      </c>
      <c r="J33" s="168" t="s">
        <v>3712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3847</v>
      </c>
      <c r="J34" s="168" t="s">
        <v>3847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3713</v>
      </c>
      <c r="J35" s="168" t="s">
        <v>3714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3782</v>
      </c>
      <c r="J36" s="168" t="s">
        <v>3783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3967</v>
      </c>
      <c r="J37" s="168" t="s">
        <v>3968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3715</v>
      </c>
      <c r="J38" s="168" t="s">
        <v>3716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3717</v>
      </c>
      <c r="J39" s="168" t="s">
        <v>3718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3905</v>
      </c>
      <c r="J40" s="168" t="s">
        <v>3906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3907</v>
      </c>
      <c r="J41" s="168" t="s">
        <v>3908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68" t="s">
        <v>3719</v>
      </c>
      <c r="J42" s="168" t="s">
        <v>3720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3854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71" t="s">
        <v>3851</v>
      </c>
      <c r="J45" s="168" t="s">
        <v>3850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3721</v>
      </c>
      <c r="J46" s="168" t="s">
        <v>3722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3946</v>
      </c>
      <c r="J47" s="168" t="s">
        <v>3947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3974</v>
      </c>
      <c r="J48" s="168" t="s">
        <v>3975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68" t="s">
        <v>3698</v>
      </c>
      <c r="J49" s="168" t="s">
        <v>14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3723</v>
      </c>
      <c r="J50" s="168" t="s">
        <v>3724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71" t="s">
        <v>3879</v>
      </c>
      <c r="J51" s="168" t="s">
        <v>3880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3725</v>
      </c>
      <c r="J52" s="168" t="s">
        <v>3726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3774</v>
      </c>
      <c r="J53" s="168" t="s">
        <v>3771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3883</v>
      </c>
      <c r="J54" s="168" t="s">
        <v>3884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3940</v>
      </c>
      <c r="J55" s="168" t="s">
        <v>3941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3700</v>
      </c>
      <c r="J56" s="168" t="s">
        <v>16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3727</v>
      </c>
      <c r="J57" s="168" t="s">
        <v>3727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3796</v>
      </c>
      <c r="G58" s="130" t="s">
        <v>1912</v>
      </c>
      <c r="H58" s="130"/>
      <c r="I58" s="168" t="s">
        <v>3767</v>
      </c>
      <c r="J58" s="168" t="s">
        <v>3768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3769</v>
      </c>
      <c r="J59" s="168" t="s">
        <v>3770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3909</v>
      </c>
      <c r="J60" s="168" t="s">
        <v>3910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3728</v>
      </c>
      <c r="J61" s="168" t="s">
        <v>3729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68" t="s">
        <v>3992</v>
      </c>
      <c r="J62" s="168" t="s">
        <v>3993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3697</v>
      </c>
      <c r="J63" s="168" t="s">
        <v>13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3911</v>
      </c>
      <c r="J64" s="168" t="s">
        <v>3912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71" t="s">
        <v>3893</v>
      </c>
      <c r="J65" s="168" t="s">
        <v>3855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3730</v>
      </c>
      <c r="J66" s="168" t="s">
        <v>3731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3694</v>
      </c>
      <c r="J67" s="168" t="s">
        <v>10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3695</v>
      </c>
      <c r="J68" s="168" t="s">
        <v>11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3976</v>
      </c>
      <c r="J69" s="168" t="s">
        <v>3977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68" t="s">
        <v>3696</v>
      </c>
      <c r="J70" s="168" t="s">
        <v>12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68" t="s">
        <v>3765</v>
      </c>
      <c r="J71" s="168" t="s">
        <v>3969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3913</v>
      </c>
      <c r="J72" s="168" t="s">
        <v>3914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68" t="s">
        <v>3972</v>
      </c>
      <c r="J73" s="168" t="s">
        <v>3973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68" t="s">
        <v>3887</v>
      </c>
      <c r="J74" s="168" t="s">
        <v>3888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0" t="s">
        <v>3766</v>
      </c>
      <c r="J75" s="168" t="s">
        <v>3732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70" t="s">
        <v>3948</v>
      </c>
      <c r="J76" s="168" t="s">
        <v>3949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3733</v>
      </c>
      <c r="J77" s="168" t="s">
        <v>3734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71" t="s">
        <v>3858</v>
      </c>
      <c r="J78" s="168" t="s">
        <v>3859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71" t="s">
        <v>3856</v>
      </c>
      <c r="J79" s="168" t="s">
        <v>3857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71" t="s">
        <v>3860</v>
      </c>
      <c r="J80" s="168" t="s">
        <v>3861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71" t="s">
        <v>3987</v>
      </c>
      <c r="J81" s="168" t="s">
        <v>3988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68" t="s">
        <v>3970</v>
      </c>
      <c r="J82" s="168" t="s">
        <v>3971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68" t="s">
        <v>3889</v>
      </c>
      <c r="J83" s="168" t="s">
        <v>3890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3703</v>
      </c>
      <c r="J84" s="168" t="s">
        <v>19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68" t="s">
        <v>3735</v>
      </c>
      <c r="J85" s="168" t="s">
        <v>3735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3978</v>
      </c>
      <c r="J86" s="168" t="s">
        <v>3979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3784</v>
      </c>
      <c r="J87" s="168" t="s">
        <v>3736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3990</v>
      </c>
      <c r="J88" s="168" t="s">
        <v>3991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3915</v>
      </c>
      <c r="J89" s="168" t="s">
        <v>3916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68" t="s">
        <v>3917</v>
      </c>
      <c r="J90" s="168" t="s">
        <v>3918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71" t="s">
        <v>3919</v>
      </c>
      <c r="J91" s="168" t="s">
        <v>3920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3862</v>
      </c>
      <c r="J92" s="168" t="s">
        <v>3863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68" t="s">
        <v>3885</v>
      </c>
      <c r="J93" s="168" t="s">
        <v>3886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3864</v>
      </c>
      <c r="J94" s="168" t="s">
        <v>3865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68" t="s">
        <v>3737</v>
      </c>
      <c r="J95" s="168" t="s">
        <v>3738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3921</v>
      </c>
      <c r="J96" s="168" t="s">
        <v>3922</v>
      </c>
    </row>
    <row r="97" spans="3:10" x14ac:dyDescent="0.25">
      <c r="C97" s="129">
        <v>736</v>
      </c>
      <c r="D97" s="129" t="s">
        <v>3789</v>
      </c>
      <c r="E97" s="129">
        <v>6</v>
      </c>
      <c r="F97" s="129" t="s">
        <v>280</v>
      </c>
      <c r="G97" s="130" t="s">
        <v>1951</v>
      </c>
      <c r="H97" s="130"/>
      <c r="I97" s="168" t="s">
        <v>3950</v>
      </c>
      <c r="J97" s="168" t="s">
        <v>3951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68" t="s">
        <v>3739</v>
      </c>
      <c r="J98" s="168" t="s">
        <v>3740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3866</v>
      </c>
      <c r="J99" s="168" t="s">
        <v>3923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68" t="s">
        <v>3772</v>
      </c>
      <c r="J100" s="168" t="s">
        <v>3773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3867</v>
      </c>
      <c r="J101" s="168" t="s">
        <v>3868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3869</v>
      </c>
      <c r="J103" s="168" t="s">
        <v>3870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71" t="s">
        <v>3871</v>
      </c>
      <c r="J104" s="168" t="s">
        <v>3924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8" t="s">
        <v>3699</v>
      </c>
      <c r="J105" s="168" t="s">
        <v>15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3741</v>
      </c>
      <c r="J106" s="168" t="s">
        <v>3742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71" t="s">
        <v>3878</v>
      </c>
      <c r="J107" s="168" t="s">
        <v>3877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71" t="s">
        <v>3876</v>
      </c>
      <c r="J108" s="168" t="s">
        <v>3876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71" t="s">
        <v>3925</v>
      </c>
      <c r="J109" s="168" t="s">
        <v>3926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71" t="s">
        <v>3927</v>
      </c>
      <c r="J110" s="168" t="s">
        <v>3928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71" t="s">
        <v>3952</v>
      </c>
      <c r="J111" s="168" t="s">
        <v>3953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71" t="s">
        <v>3963</v>
      </c>
      <c r="J112" s="168" t="s">
        <v>3964</v>
      </c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9" t="s">
        <v>3872</v>
      </c>
      <c r="J113" s="168" t="s">
        <v>3873</v>
      </c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9" t="s">
        <v>3874</v>
      </c>
      <c r="J114" s="168" t="s">
        <v>3875</v>
      </c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8" t="s">
        <v>3693</v>
      </c>
      <c r="J115" s="168" t="s">
        <v>3748</v>
      </c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8" t="s">
        <v>3701</v>
      </c>
      <c r="J116" s="168" t="s">
        <v>17</v>
      </c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8" t="s">
        <v>3989</v>
      </c>
      <c r="J117" s="168" t="s">
        <v>3929</v>
      </c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8" t="s">
        <v>3965</v>
      </c>
      <c r="J118" s="168" t="s">
        <v>3966</v>
      </c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8" t="s">
        <v>3743</v>
      </c>
      <c r="J119" s="168" t="s">
        <v>3744</v>
      </c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9" t="s">
        <v>3881</v>
      </c>
      <c r="J120" s="168" t="s">
        <v>3882</v>
      </c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9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  <c r="I122" s="162"/>
      <c r="J122" s="162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  <c r="I123" s="162"/>
      <c r="J123" s="162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  <c r="I124" s="162"/>
      <c r="J124" s="162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  <c r="I125" s="162"/>
      <c r="J125" s="162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  <c r="I126" s="162"/>
      <c r="J126" s="162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  <c r="I127" s="162"/>
      <c r="J127" s="162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  <c r="I128" s="162"/>
      <c r="J128" s="162"/>
    </row>
    <row r="129" spans="3:10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  <c r="I129" s="162"/>
      <c r="J129" s="162"/>
    </row>
    <row r="130" spans="3:10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  <c r="I130" s="162"/>
      <c r="J130" s="162"/>
    </row>
    <row r="131" spans="3:10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10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10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10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10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10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10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10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10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10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10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10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10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10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3797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3798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3817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3818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3819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3820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3803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3804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3805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3806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3807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3808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3809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3810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3811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3812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3813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3814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3815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N2:N20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2021-05-05T12:14:05Z</dcterms:modified>
</cp:coreProperties>
</file>