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LEILÃO\LEILÃO 01-2021\"/>
    </mc:Choice>
  </mc:AlternateContent>
  <xr:revisionPtr revIDLastSave="0" documentId="13_ncr:1_{F4D5C563-B9BD-4249-ACAE-E32BD3A3BCC5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7" i="6" l="1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F24" i="6"/>
  <c r="H24" i="6"/>
  <c r="A25" i="6"/>
  <c r="B25" i="6"/>
  <c r="C25" i="6"/>
  <c r="D25" i="6"/>
  <c r="E25" i="6"/>
  <c r="H25" i="6" s="1"/>
  <c r="F25" i="6"/>
  <c r="A26" i="6"/>
  <c r="B26" i="6"/>
  <c r="C26" i="6"/>
  <c r="D26" i="6"/>
  <c r="E26" i="6"/>
  <c r="H26" i="6" s="1"/>
  <c r="F26" i="6"/>
  <c r="A27" i="6"/>
  <c r="B27" i="6"/>
  <c r="C27" i="6"/>
  <c r="D27" i="6"/>
  <c r="E27" i="6"/>
  <c r="F27" i="6"/>
  <c r="H27" i="6"/>
  <c r="A28" i="6"/>
  <c r="B28" i="6"/>
  <c r="C28" i="6"/>
  <c r="D28" i="6"/>
  <c r="E28" i="6"/>
  <c r="F28" i="6"/>
  <c r="H28" i="6"/>
  <c r="A29" i="6"/>
  <c r="B29" i="6"/>
  <c r="C29" i="6"/>
  <c r="D29" i="6"/>
  <c r="E29" i="6"/>
  <c r="H29" i="6" s="1"/>
  <c r="F29" i="6"/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H16" i="6" s="1"/>
  <c r="F16" i="6"/>
  <c r="A30" i="6"/>
  <c r="C30" i="6"/>
  <c r="D30" i="6"/>
  <c r="E30" i="6"/>
  <c r="H30" i="6" s="1"/>
  <c r="F30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B15" i="6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<sst xmlns="http://schemas.openxmlformats.org/spreadsheetml/2006/main" count="15132" uniqueCount="3994">
  <si>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</si>
  <si>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</si>
  <si>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</si>
  <si>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</si>
  <si>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</si>
  <si>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</si>
  <si>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</si>
  <si>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</si>
  <si>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</si>
  <si>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</si>
  <si>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</si>
  <si>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</si>
  <si>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</si>
  <si>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</si>
  <si>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</si>
  <si>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</si>
  <si>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</si>
  <si>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</si>
  <si>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</si>
  <si>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</si>
  <si>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</si>
  <si>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</si>
  <si>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</si>
  <si>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</si>
  <si>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</si>
  <si>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</si>
  <si>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</si>
  <si>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</si>
  <si>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</si>
  <si>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</si>
  <si>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</si>
  <si>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</si>
  <si>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</si>
  <si>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</si>
  <si>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</si>
  <si>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</si>
  <si>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</si>
  <si>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</si>
  <si>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</si>
  <si>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</si>
  <si>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</si>
  <si>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</si>
  <si>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</si>
  <si>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</si>
  <si>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</si>
  <si>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</si>
  <si>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</si>
  <si>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</si>
  <si>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</si>
  <si>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</si>
  <si>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</si>
  <si>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</si>
  <si>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</si>
  <si>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</si>
  <si>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</si>
  <si>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</si>
  <si>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</si>
  <si>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</si>
  <si>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</si>
  <si>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</si>
  <si>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</si>
  <si>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</si>
  <si>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</si>
  <si>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</si>
  <si>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</si>
  <si>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</si>
  <si>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</si>
  <si>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</si>
  <si>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</si>
  <si>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</si>
  <si>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</si>
  <si>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</si>
  <si>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</si>
  <si>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</si>
  <si>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</si>
  <si>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</si>
  <si>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</si>
  <si>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</si>
  <si>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</si>
  <si>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</si>
  <si>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</si>
  <si>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</si>
  <si>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</si>
  <si>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</si>
  <si>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</si>
  <si>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</si>
  <si>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</si>
  <si>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</si>
  <si>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</si>
  <si>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</si>
  <si>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</si>
  <si>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</si>
  <si>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</si>
  <si>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</si>
  <si>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</si>
  <si>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</si>
  <si>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</si>
  <si>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</si>
  <si>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</si>
  <si>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</si>
  <si>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</si>
  <si>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</si>
  <si>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</si>
  <si>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</si>
  <si>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</si>
  <si>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</si>
  <si>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</si>
  <si>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</si>
  <si>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</si>
  <si>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</si>
  <si>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</si>
  <si>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</si>
  <si>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</si>
  <si>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</si>
  <si>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</si>
  <si>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</si>
  <si>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</si>
  <si>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</si>
  <si>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</si>
  <si>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</si>
  <si>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</si>
  <si>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</si>
  <si>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</si>
  <si>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</si>
  <si>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</si>
  <si>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</si>
  <si>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</si>
  <si>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</si>
  <si>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</si>
  <si>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</si>
  <si>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</si>
  <si>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</si>
  <si>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</si>
  <si>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</si>
  <si>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</si>
  <si>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</si>
  <si>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</si>
  <si>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</si>
  <si>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</si>
  <si>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</si>
  <si>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</si>
  <si>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</si>
  <si>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</si>
  <si>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</si>
  <si>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</si>
  <si>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</si>
  <si>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</si>
  <si>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</si>
  <si>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</si>
  <si>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</si>
  <si>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</si>
  <si>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</si>
  <si>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</si>
  <si>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</si>
  <si>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</si>
  <si>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</si>
  <si>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</si>
  <si>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</si>
  <si>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</si>
  <si>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</si>
  <si>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</si>
  <si>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</si>
  <si>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</si>
  <si>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</si>
  <si>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</si>
  <si>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</si>
  <si>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</si>
  <si>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</si>
  <si>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</si>
  <si>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</si>
  <si>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</si>
  <si>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</si>
  <si>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</si>
  <si>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</si>
  <si>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</si>
  <si>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</si>
  <si>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</si>
  <si>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</si>
  <si>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</si>
  <si>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</si>
  <si>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</si>
  <si>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</si>
  <si>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</si>
  <si>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</si>
  <si>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</si>
  <si>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</si>
  <si>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</si>
  <si>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</si>
  <si>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</si>
  <si>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</si>
  <si>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</si>
  <si>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</si>
  <si>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</si>
  <si>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</si>
  <si>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</si>
  <si>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</si>
  <si>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</si>
  <si>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</si>
  <si>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</si>
  <si>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</si>
  <si>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</si>
  <si>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</si>
  <si>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</si>
  <si>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</si>
  <si>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</si>
  <si>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</si>
  <si>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</si>
  <si>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</si>
  <si>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</si>
  <si>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</si>
  <si>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</si>
  <si>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</si>
  <si>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</si>
  <si>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</si>
  <si>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</si>
  <si>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</si>
  <si>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</si>
  <si>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</si>
  <si>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</si>
  <si>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</si>
  <si>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</si>
  <si>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</si>
  <si>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</si>
  <si>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</si>
  <si>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</si>
  <si>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</si>
  <si>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</si>
  <si>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</si>
  <si>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</si>
  <si>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</si>
  <si>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</si>
  <si>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</si>
  <si>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</si>
  <si>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</si>
  <si>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</si>
  <si>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</si>
  <si>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</si>
  <si>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</si>
  <si>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</si>
  <si>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</si>
  <si>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</si>
  <si>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</si>
  <si>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</si>
  <si>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</si>
  <si>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</si>
  <si>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</si>
  <si>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</si>
  <si>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</si>
  <si>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</si>
  <si>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</si>
  <si>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</si>
  <si>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</si>
  <si>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</si>
  <si>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</si>
  <si>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</si>
  <si>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</si>
  <si>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</si>
  <si>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</si>
  <si>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</si>
  <si>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</si>
  <si>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</si>
  <si>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</si>
  <si>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</si>
  <si>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</si>
  <si>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</si>
  <si>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</si>
  <si>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</si>
  <si>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</si>
  <si>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</si>
  <si>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</si>
  <si>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</si>
  <si>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</si>
  <si>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</si>
  <si>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</si>
  <si>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</si>
  <si>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</si>
  <si>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</si>
  <si>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</si>
  <si>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</si>
  <si>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</si>
  <si>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</si>
  <si>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</si>
  <si>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</si>
  <si>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</si>
  <si>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</si>
  <si>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</si>
  <si>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</si>
  <si>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</si>
  <si>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</si>
  <si>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</si>
  <si>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</si>
  <si>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</si>
  <si>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</si>
  <si>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</si>
  <si>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</si>
  <si>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</si>
  <si>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</si>
  <si>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</si>
  <si>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</si>
  <si>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</si>
  <si>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</si>
  <si>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</si>
  <si>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</si>
  <si>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</si>
  <si>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</si>
  <si>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</si>
  <si>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</si>
  <si>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</si>
  <si>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</si>
  <si>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</si>
  <si>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</si>
  <si>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</si>
  <si>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</si>
  <si>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</si>
  <si>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</si>
  <si>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</si>
  <si>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</si>
  <si>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</si>
  <si>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</si>
  <si>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</si>
  <si>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</si>
  <si>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</si>
  <si>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</si>
  <si>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</si>
  <si>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</si>
  <si>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</si>
  <si>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</si>
  <si>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</si>
  <si>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</si>
  <si>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</si>
  <si>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</si>
  <si>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</si>
  <si>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</si>
  <si>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</si>
  <si>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</si>
  <si>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</si>
  <si>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</si>
  <si>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</si>
  <si>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</si>
  <si>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</si>
  <si>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</si>
  <si>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</si>
  <si>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</si>
  <si>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</si>
  <si>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</si>
  <si>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</si>
  <si>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</si>
  <si>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</si>
  <si>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</si>
  <si>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</si>
  <si>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</si>
  <si>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</si>
  <si>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</si>
  <si>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</si>
  <si>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</si>
  <si>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</si>
  <si>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</si>
  <si>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</si>
  <si>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</si>
  <si>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</si>
  <si>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</si>
  <si>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</si>
  <si>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</si>
  <si>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</si>
  <si>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</si>
  <si>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</si>
  <si>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</si>
  <si>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</si>
  <si>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</si>
  <si>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</si>
  <si>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</si>
  <si>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</si>
  <si>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</si>
  <si>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</si>
  <si>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</si>
  <si>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</si>
  <si>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</si>
  <si>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</si>
  <si>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</si>
  <si>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</si>
  <si>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</si>
  <si>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</si>
  <si>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</si>
  <si>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</si>
  <si>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</si>
  <si>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</si>
  <si>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</si>
  <si>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</si>
  <si>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</si>
  <si>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</si>
  <si>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</si>
  <si>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</si>
  <si>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</si>
  <si>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</si>
  <si>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</si>
  <si>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</si>
  <si>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</si>
  <si>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</si>
  <si>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</si>
  <si>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</si>
  <si>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</si>
  <si>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</si>
  <si>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</si>
  <si>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</si>
  <si>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</si>
  <si>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</si>
  <si>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</si>
  <si>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</si>
  <si>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</si>
  <si>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</si>
  <si>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</si>
  <si>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</si>
  <si>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</si>
  <si>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</si>
  <si>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</si>
  <si>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</si>
  <si>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</si>
  <si>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</si>
  <si>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</si>
  <si>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</si>
  <si>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</si>
  <si>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</si>
  <si>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</si>
  <si>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</si>
  <si>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</si>
  <si>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</si>
  <si>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</si>
  <si>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</si>
  <si>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</si>
  <si>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</si>
  <si>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</si>
  <si>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</si>
  <si>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</si>
  <si>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</si>
  <si>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</si>
  <si>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</si>
  <si>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</si>
  <si>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</si>
  <si>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</si>
  <si>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</si>
  <si>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</si>
  <si>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</si>
  <si>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</si>
  <si>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</si>
  <si>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</si>
  <si>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</si>
  <si>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</si>
  <si>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</si>
  <si>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</si>
  <si>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</si>
  <si>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</si>
  <si>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</si>
  <si>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</si>
  <si>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</si>
  <si>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</si>
  <si>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</si>
  <si>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</si>
  <si>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</si>
  <si>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</si>
  <si>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</si>
  <si>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</si>
  <si>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</si>
  <si>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</si>
  <si>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</si>
  <si>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</si>
  <si>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</si>
  <si>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</si>
  <si>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</si>
  <si>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</si>
  <si>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</si>
  <si>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</si>
  <si>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</si>
  <si>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</si>
  <si>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</si>
  <si>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</si>
  <si>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</si>
  <si>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</si>
  <si>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</si>
  <si>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</si>
  <si>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</si>
  <si>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</si>
  <si>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</si>
  <si>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</si>
  <si>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</si>
  <si>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</si>
  <si>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</si>
  <si>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</si>
  <si>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</si>
  <si>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</si>
  <si>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</si>
  <si>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</si>
  <si>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</si>
  <si>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</si>
  <si>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</si>
  <si>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</si>
  <si>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</si>
  <si>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</si>
  <si>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</si>
  <si>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</si>
  <si>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</si>
  <si>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</si>
  <si>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</si>
  <si>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</si>
  <si>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</si>
  <si>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</si>
  <si>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</si>
  <si>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</si>
  <si>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</si>
  <si>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</si>
  <si>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</si>
  <si>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</si>
  <si>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</si>
  <si>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</si>
  <si>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</si>
  <si>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</si>
  <si>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</si>
  <si>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</si>
  <si>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</si>
  <si>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</si>
  <si>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</si>
  <si>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</si>
  <si>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</si>
  <si>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</si>
  <si>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</si>
  <si>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</si>
  <si>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</si>
  <si>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</si>
  <si>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</si>
  <si>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</si>
  <si>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</si>
  <si>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</si>
  <si>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</si>
  <si>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</si>
  <si>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</si>
  <si>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</si>
  <si>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</si>
  <si>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</si>
  <si>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</si>
  <si>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</si>
  <si>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</si>
  <si>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</si>
  <si>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</si>
  <si>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</si>
  <si>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</si>
  <si>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</si>
  <si>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</si>
  <si>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</si>
  <si>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</si>
  <si>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</si>
  <si>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</si>
  <si>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</si>
  <si>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</si>
  <si>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</si>
  <si>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</si>
  <si>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</si>
  <si>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</si>
  <si>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</si>
  <si>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</si>
  <si>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</si>
  <si>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</si>
  <si>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</si>
  <si>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</si>
  <si>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</si>
  <si>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</si>
  <si>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</si>
  <si>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</si>
  <si>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</si>
  <si>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</si>
  <si>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</si>
  <si>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</si>
  <si>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</si>
  <si>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</si>
  <si>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</si>
  <si>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</si>
  <si>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</si>
  <si>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</si>
  <si>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</si>
  <si>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</si>
  <si>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</si>
  <si>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</si>
  <si>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</si>
  <si>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</si>
  <si>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</si>
  <si>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</si>
  <si>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</si>
  <si>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</si>
  <si>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</si>
  <si>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</si>
  <si>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</si>
  <si>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</si>
  <si>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</si>
  <si>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</si>
  <si>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</si>
  <si>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</si>
  <si>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</si>
  <si>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</si>
  <si>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</si>
  <si>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</si>
  <si>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</si>
  <si>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</si>
  <si>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</si>
  <si>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</si>
  <si>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</si>
  <si>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</si>
  <si>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</si>
  <si>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</si>
  <si>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</si>
  <si>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</si>
  <si>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</si>
  <si>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</si>
  <si>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</si>
  <si>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</si>
  <si>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</si>
  <si>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</si>
  <si>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</si>
  <si>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</si>
  <si>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</si>
  <si>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</si>
  <si>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</si>
  <si>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</si>
  <si>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</si>
  <si>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</si>
  <si>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</si>
  <si>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</si>
  <si>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</si>
  <si>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</si>
  <si>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</si>
  <si>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</si>
  <si>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</si>
  <si>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</si>
  <si>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</si>
  <si>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</si>
  <si>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</si>
  <si>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</si>
  <si>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</si>
  <si>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</si>
  <si>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</si>
  <si>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</si>
  <si>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</si>
  <si>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</si>
  <si>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</si>
  <si>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</si>
  <si>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</si>
  <si>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</si>
  <si>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</si>
  <si>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</si>
  <si>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</si>
  <si>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</si>
  <si>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</si>
  <si>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</si>
  <si>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</si>
  <si>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</si>
  <si>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</si>
  <si>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</si>
  <si>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</si>
  <si>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</si>
  <si>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</si>
  <si>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</si>
  <si>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</si>
  <si>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</si>
  <si>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</si>
  <si>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</si>
  <si>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</si>
  <si>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</si>
  <si>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</si>
  <si>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</si>
  <si>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</si>
  <si>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</si>
  <si>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</si>
  <si>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</si>
  <si>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</si>
  <si>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</si>
  <si>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</si>
  <si>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</si>
  <si>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</si>
  <si>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</si>
  <si>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</si>
  <si>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</si>
  <si>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</si>
  <si>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</si>
  <si>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</si>
  <si>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</si>
  <si>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</si>
  <si>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</si>
  <si>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</si>
  <si>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</si>
  <si>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</si>
  <si>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</si>
  <si>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</si>
  <si>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</si>
  <si>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</si>
  <si>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</si>
  <si>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</si>
  <si>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</si>
  <si>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</si>
  <si>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</si>
  <si>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</si>
  <si>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</si>
  <si>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</si>
  <si>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</si>
  <si>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</si>
  <si>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</si>
  <si>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</si>
  <si>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</si>
  <si>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</si>
  <si>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</si>
  <si>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</si>
  <si>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</si>
  <si>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</si>
  <si>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</si>
  <si>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</si>
  <si>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</si>
  <si>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</si>
  <si>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</si>
  <si>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</si>
  <si>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</si>
  <si>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</si>
  <si>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</si>
  <si>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</si>
  <si>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</si>
  <si>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</si>
  <si>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</si>
  <si>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</si>
  <si>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</si>
  <si>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</si>
  <si>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</si>
  <si>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</si>
  <si>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</si>
  <si>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</si>
  <si>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</si>
  <si>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</si>
  <si>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</si>
  <si>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</si>
  <si>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</si>
  <si>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</si>
  <si>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</si>
  <si>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</si>
  <si>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</si>
  <si>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</si>
  <si>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</si>
  <si>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</si>
  <si>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</si>
  <si>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</si>
  <si>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</si>
  <si>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</si>
  <si>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</si>
  <si>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</si>
  <si>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</si>
  <si>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</si>
  <si>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</si>
  <si>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</si>
  <si>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</si>
  <si>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</si>
  <si>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</si>
  <si>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</si>
  <si>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</si>
  <si>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</si>
  <si>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</si>
  <si>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</si>
  <si>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</si>
  <si>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</si>
  <si>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</si>
  <si>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</si>
  <si>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</si>
  <si>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</si>
  <si>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</si>
  <si>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</si>
  <si>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</si>
  <si>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</si>
  <si>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</si>
  <si>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</si>
  <si>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</si>
  <si>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</si>
  <si>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</si>
  <si>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</si>
  <si>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</si>
  <si>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</si>
  <si>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</si>
  <si>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</si>
  <si>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</si>
  <si>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</si>
  <si>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</si>
  <si>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</si>
  <si>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</si>
  <si>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</si>
  <si>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</si>
  <si>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</si>
  <si>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</si>
  <si>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</si>
  <si>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</si>
  <si>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</si>
  <si>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</si>
  <si>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</si>
  <si>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</si>
  <si>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</si>
  <si>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</si>
  <si>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</si>
  <si>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</si>
  <si>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</si>
  <si>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</si>
  <si>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</si>
  <si>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</si>
  <si>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</si>
  <si>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</si>
  <si>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</si>
  <si>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</si>
  <si>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</si>
  <si>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</si>
  <si>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</si>
  <si>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</si>
  <si>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</si>
  <si>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</si>
  <si>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</si>
  <si>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</si>
  <si>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</si>
  <si>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</si>
  <si>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</si>
  <si>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</si>
  <si>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</si>
  <si>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</si>
  <si>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</si>
  <si>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</si>
  <si>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</si>
  <si>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</si>
  <si>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</si>
  <si>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</si>
  <si>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</si>
  <si>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</si>
  <si>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</si>
  <si>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</si>
  <si>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</si>
  <si>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</si>
  <si>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</si>
  <si>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</si>
  <si>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</si>
  <si>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</si>
  <si>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</si>
  <si>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</si>
  <si>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</si>
  <si>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</si>
  <si>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</si>
  <si>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</si>
  <si>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</si>
  <si>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</si>
  <si>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</si>
  <si>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</si>
  <si>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</si>
  <si>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</si>
  <si>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</si>
  <si>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</si>
  <si>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</si>
  <si>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</si>
  <si>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</si>
  <si>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</si>
  <si>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</si>
  <si>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</si>
  <si>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</si>
  <si>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</si>
  <si>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</si>
  <si>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</si>
  <si>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</si>
  <si>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</si>
  <si>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</si>
  <si>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</si>
  <si>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</si>
  <si>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</si>
  <si>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</si>
  <si>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</si>
  <si>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</si>
  <si>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</si>
  <si>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</si>
  <si>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</si>
  <si>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</si>
  <si>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</si>
  <si>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</si>
  <si>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</si>
  <si>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</si>
  <si>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</si>
  <si>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</si>
  <si>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</si>
  <si>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</si>
  <si>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</si>
  <si>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</si>
  <si>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</si>
  <si>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</si>
  <si>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</si>
  <si>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</si>
  <si>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</si>
  <si>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</si>
  <si>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</si>
  <si>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</si>
  <si>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</si>
  <si>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</si>
  <si>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</si>
  <si>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</si>
  <si>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</si>
  <si>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</si>
  <si>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</si>
  <si>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</si>
  <si>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</si>
  <si>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</si>
  <si>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</si>
  <si>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</si>
  <si>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</si>
  <si>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</si>
  <si>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</si>
  <si>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</si>
  <si>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</si>
  <si>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</si>
  <si>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</si>
  <si>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</si>
  <si>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</si>
  <si>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</si>
  <si>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</si>
  <si>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</si>
  <si>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</si>
  <si>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</si>
  <si>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</si>
  <si>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</si>
  <si>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</si>
  <si>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</si>
  <si>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</si>
  <si>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</si>
  <si>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</si>
  <si>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</si>
  <si>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</si>
  <si>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</si>
  <si>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</si>
  <si>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</si>
  <si>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</si>
  <si>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</si>
  <si>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</si>
  <si>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</si>
  <si>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</si>
  <si>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</si>
  <si>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</si>
  <si>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</si>
  <si>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</si>
  <si>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</si>
  <si>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</si>
  <si>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</si>
  <si>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</si>
  <si>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</si>
  <si>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</si>
  <si>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</si>
  <si>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</si>
  <si>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</si>
  <si>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</si>
  <si>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</si>
  <si>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</si>
  <si>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</si>
  <si>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</si>
  <si>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</si>
  <si>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</si>
  <si>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</si>
  <si>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</si>
  <si>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</si>
  <si>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</si>
  <si>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</si>
  <si>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</si>
  <si>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</si>
  <si>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</si>
  <si>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</si>
  <si>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</si>
  <si>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</si>
  <si>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</si>
  <si>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</si>
  <si>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</si>
  <si>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</si>
  <si>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</si>
  <si>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</si>
  <si>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</si>
  <si>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</si>
  <si>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</si>
  <si>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</si>
  <si>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</si>
  <si>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</si>
  <si>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</si>
  <si>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</si>
  <si>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</si>
  <si>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</si>
  <si>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</si>
  <si>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</si>
  <si>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</si>
  <si>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</si>
  <si>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</si>
  <si>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</si>
  <si>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</si>
  <si>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</si>
  <si>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</si>
  <si>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</si>
  <si>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</si>
  <si>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</si>
  <si>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</si>
  <si>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</si>
  <si>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</si>
  <si>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</si>
  <si>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</si>
  <si>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</si>
  <si>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</si>
  <si>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</si>
  <si>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</si>
  <si>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</si>
  <si>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</si>
  <si>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</si>
  <si>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</si>
  <si>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</si>
  <si>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</si>
  <si>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</si>
  <si>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</si>
  <si>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</si>
  <si>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</si>
  <si>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</si>
  <si>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</si>
  <si>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</si>
  <si>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</si>
  <si>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</si>
  <si>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</si>
  <si>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</si>
  <si>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</si>
  <si>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</si>
  <si>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</si>
  <si>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</si>
  <si>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</si>
  <si>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</si>
  <si>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</si>
  <si>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</si>
  <si>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</si>
  <si>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</si>
  <si>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</si>
  <si>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</si>
  <si>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</si>
  <si>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</si>
  <si>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</si>
  <si>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</si>
  <si>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</si>
  <si>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</si>
  <si>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</si>
  <si>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</si>
  <si>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</si>
  <si>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</si>
  <si>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</si>
  <si>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</si>
  <si>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</si>
  <si>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</si>
  <si>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</si>
  <si>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</si>
  <si>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</si>
  <si>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</si>
  <si>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</si>
  <si>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</si>
  <si>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</si>
  <si>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</si>
  <si>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</si>
  <si>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</si>
  <si>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</si>
  <si>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</si>
  <si>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</si>
  <si>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</si>
  <si>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</si>
  <si>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</si>
  <si>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</si>
  <si>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</si>
  <si>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</si>
  <si>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</si>
  <si>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</si>
  <si>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</si>
  <si>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</si>
  <si>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</si>
  <si>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</si>
  <si>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</si>
  <si>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</si>
  <si>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</si>
  <si>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</si>
  <si>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</si>
  <si>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</si>
  <si>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</si>
  <si>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</si>
  <si>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</si>
  <si>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</si>
  <si>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</si>
  <si>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</si>
  <si>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</si>
  <si>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</si>
  <si>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</si>
  <si>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</si>
  <si>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</si>
  <si>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</si>
  <si>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</si>
  <si>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</si>
  <si>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</si>
  <si>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</si>
  <si>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</si>
  <si>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</si>
  <si>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</si>
  <si>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</si>
  <si>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</si>
  <si>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</si>
  <si>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</si>
  <si>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</si>
  <si>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</si>
  <si>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</si>
  <si>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</si>
  <si>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</si>
  <si>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</si>
  <si>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</si>
  <si>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</si>
  <si>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</si>
  <si>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</si>
  <si>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</si>
  <si>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</si>
  <si>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</si>
  <si>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</si>
  <si>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</si>
  <si>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</si>
  <si>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</si>
  <si>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</si>
  <si>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</si>
  <si>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</si>
  <si>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</si>
  <si>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</si>
  <si>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</si>
  <si>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</si>
  <si>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</si>
  <si>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</si>
  <si>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</si>
  <si>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</si>
  <si>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</si>
  <si>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</si>
  <si>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</si>
  <si>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</si>
  <si>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</si>
  <si>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</si>
  <si>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</si>
  <si>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</si>
  <si>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</si>
  <si>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</si>
  <si>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</si>
  <si>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</si>
  <si>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</si>
  <si>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</si>
  <si>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</si>
  <si>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</si>
  <si>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</si>
  <si>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</si>
  <si>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</si>
  <si>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</si>
  <si>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</si>
  <si>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</si>
  <si>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</si>
  <si>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</si>
  <si>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</si>
  <si>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</si>
  <si>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</si>
  <si>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</si>
  <si>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</si>
  <si>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</si>
  <si>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</si>
  <si>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</si>
  <si>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</si>
  <si>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</si>
  <si>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</si>
  <si>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</si>
  <si>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</si>
  <si>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</si>
  <si>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</si>
  <si>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</si>
  <si>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</si>
  <si>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</si>
  <si>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</si>
  <si>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</si>
  <si>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</si>
  <si>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</si>
  <si>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</si>
  <si>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</si>
  <si>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</si>
  <si>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</si>
  <si>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</si>
  <si>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</si>
  <si>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</si>
  <si>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</si>
  <si>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</si>
  <si>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</si>
  <si>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</si>
  <si>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</si>
  <si>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</si>
  <si>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</si>
  <si>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</si>
  <si>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</si>
  <si>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</si>
  <si>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</si>
  <si>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</si>
  <si>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</si>
  <si>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</si>
  <si>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</si>
  <si>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</si>
  <si>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</si>
  <si>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</si>
  <si>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</si>
  <si>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</si>
  <si>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</si>
  <si>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</si>
  <si>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</si>
  <si>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</si>
  <si>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</si>
  <si>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</si>
  <si>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</si>
  <si>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</si>
  <si>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</si>
  <si>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</si>
  <si>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</si>
  <si>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</si>
  <si>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</si>
  <si>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</si>
  <si>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</si>
  <si>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</si>
  <si>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</si>
  <si>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</si>
  <si>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</si>
  <si>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</si>
  <si>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</si>
  <si>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</si>
  <si>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</si>
  <si>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</si>
  <si>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</si>
  <si>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</si>
  <si>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</si>
  <si>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</si>
  <si>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</si>
  <si>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</si>
  <si>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</si>
  <si>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</si>
  <si>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</si>
  <si>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</si>
  <si>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</si>
  <si>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</si>
  <si>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</si>
  <si>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</si>
  <si>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</si>
  <si>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</si>
  <si>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</si>
  <si>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</si>
  <si>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</si>
  <si>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</si>
  <si>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</si>
  <si>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</si>
  <si>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</si>
  <si>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</si>
  <si>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</si>
  <si>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</si>
  <si>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</si>
  <si>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</si>
  <si>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</si>
  <si>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</si>
  <si>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</si>
  <si>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</si>
  <si>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</si>
  <si>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</si>
  <si>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</si>
  <si>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</si>
  <si>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</si>
  <si>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</si>
  <si>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</si>
  <si>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</si>
  <si>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</si>
  <si>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</si>
  <si>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</si>
  <si>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</si>
  <si>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</si>
  <si>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</si>
  <si>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</si>
  <si>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</si>
  <si>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</si>
  <si>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</si>
  <si>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</si>
  <si>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</si>
  <si>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</si>
  <si>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</si>
  <si>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</si>
  <si>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</si>
  <si>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</si>
  <si>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</si>
  <si>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</si>
  <si>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</si>
  <si>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</si>
  <si>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</si>
  <si>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</si>
  <si>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</si>
  <si>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</si>
  <si>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</si>
  <si>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</si>
  <si>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</si>
  <si>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</si>
  <si>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</si>
  <si>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</si>
  <si>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</si>
  <si>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</si>
  <si>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</si>
  <si>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</si>
  <si>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</si>
  <si>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</si>
  <si>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</si>
  <si>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</si>
  <si>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</si>
  <si>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</si>
  <si>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</si>
  <si>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</si>
  <si>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</si>
  <si>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</si>
  <si>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</si>
  <si>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</si>
  <si>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</si>
  <si>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</si>
  <si>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</si>
  <si>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</si>
  <si>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</si>
  <si>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</si>
  <si>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</si>
  <si>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</si>
  <si>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</si>
  <si>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</si>
  <si>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</si>
  <si>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</si>
  <si>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</si>
  <si>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</si>
  <si>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</si>
  <si>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</si>
  <si>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</si>
  <si>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</si>
  <si>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</si>
  <si>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</si>
  <si>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</si>
  <si>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</si>
  <si>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</si>
  <si>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</si>
  <si>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</si>
  <si>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</si>
  <si>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</si>
  <si>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</si>
  <si>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</si>
  <si>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</si>
  <si>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</si>
  <si>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</si>
  <si>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</si>
  <si>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</si>
  <si>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</si>
  <si>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</si>
  <si>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</si>
  <si>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</si>
  <si>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</si>
  <si>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</si>
  <si>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</si>
  <si>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</si>
  <si>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</si>
  <si>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</si>
  <si>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</si>
  <si>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</si>
  <si>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</si>
  <si>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</si>
  <si>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</si>
  <si>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</si>
  <si>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</si>
  <si>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</si>
  <si>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</si>
  <si>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</si>
  <si>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</si>
  <si>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</si>
  <si>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</si>
  <si>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</si>
  <si>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</si>
  <si>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</si>
  <si>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</si>
  <si>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</si>
  <si>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</si>
  <si>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</si>
  <si>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</si>
  <si>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</si>
  <si>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</si>
  <si>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</si>
  <si>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</si>
  <si>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</si>
  <si>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</si>
  <si>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</si>
  <si>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</si>
  <si>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</si>
  <si>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</si>
  <si>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</si>
  <si>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</si>
  <si>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</si>
  <si>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</si>
  <si>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</si>
  <si>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</si>
  <si>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</si>
  <si>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</si>
  <si>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</si>
  <si>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</si>
  <si>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</si>
  <si>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</si>
  <si>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</si>
  <si>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</si>
  <si>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</si>
  <si>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</si>
  <si>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</si>
  <si>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</si>
  <si>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</si>
  <si>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</si>
  <si>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</si>
  <si>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</si>
  <si>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</si>
  <si>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</si>
  <si>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</si>
  <si>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</si>
  <si>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</si>
  <si>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</si>
  <si>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</si>
  <si>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</si>
  <si>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</si>
  <si>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</si>
  <si>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</si>
  <si>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</si>
  <si>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</si>
  <si>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</si>
  <si>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</si>
  <si>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</si>
  <si>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</si>
  <si>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</si>
  <si>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</si>
  <si>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</si>
  <si>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</si>
  <si>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</si>
  <si>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</si>
  <si>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</si>
  <si>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</si>
  <si>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</si>
  <si>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</si>
  <si>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</si>
  <si>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</si>
  <si>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</si>
  <si>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</si>
  <si>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</si>
  <si>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</si>
  <si>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</si>
  <si>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</si>
  <si>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</si>
  <si>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</si>
  <si>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</si>
  <si>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</si>
  <si>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</si>
  <si>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</si>
  <si>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</si>
  <si>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</si>
  <si>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</si>
  <si>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</si>
  <si>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</si>
  <si>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</si>
  <si>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</si>
  <si>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</si>
  <si>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</si>
  <si>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</si>
  <si>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</si>
  <si>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</si>
  <si>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</si>
  <si>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</si>
  <si>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</si>
  <si>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</si>
  <si>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</si>
  <si>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</si>
  <si>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</si>
  <si>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</si>
  <si>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</si>
  <si>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</si>
  <si>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</si>
  <si>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</si>
  <si>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</si>
  <si>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</si>
  <si>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</si>
  <si>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</si>
  <si>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</si>
  <si>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</si>
  <si>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</si>
  <si>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</si>
  <si>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</si>
  <si>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</si>
  <si>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</si>
  <si>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</si>
  <si>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</si>
  <si>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</si>
  <si>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</si>
  <si>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</si>
  <si>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</si>
  <si>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</si>
  <si>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</si>
  <si>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</si>
  <si>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</si>
  <si>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</si>
  <si>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</si>
  <si>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</si>
  <si>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</si>
  <si>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</si>
  <si>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</si>
  <si>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</si>
  <si>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</si>
  <si>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</si>
  <si>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</si>
  <si>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</si>
  <si>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</si>
  <si>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</si>
  <si>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</si>
  <si>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</si>
  <si>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</si>
  <si>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</si>
  <si>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</si>
  <si>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</si>
  <si>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</si>
  <si>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</si>
  <si>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</si>
  <si>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</si>
  <si>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</si>
  <si>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</si>
  <si>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</si>
  <si>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</si>
  <si>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</si>
  <si>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</si>
  <si>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</si>
  <si>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</si>
  <si>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</si>
  <si>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</si>
  <si>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</si>
  <si>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</si>
  <si>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</si>
  <si>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</si>
  <si>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</si>
  <si>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</si>
  <si>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</si>
  <si>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</si>
  <si>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</si>
  <si>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</si>
  <si>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</si>
  <si>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</si>
  <si>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</si>
  <si>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</si>
  <si>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</si>
  <si>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</si>
  <si>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</si>
  <si>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</si>
  <si>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</si>
  <si>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</si>
  <si>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</si>
  <si>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</si>
  <si>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</si>
  <si>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</si>
  <si>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</si>
  <si>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</si>
  <si>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</si>
  <si>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</si>
  <si>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</si>
  <si>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</si>
  <si>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</si>
  <si>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</si>
  <si>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</si>
  <si>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</si>
  <si>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</si>
  <si>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</si>
  <si>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</si>
  <si>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</si>
  <si>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</si>
  <si>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</si>
  <si>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</si>
  <si>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</si>
  <si>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</si>
  <si>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</si>
  <si>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</si>
  <si>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</si>
  <si>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</si>
  <si>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</si>
  <si>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</si>
  <si>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</si>
  <si>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</si>
  <si>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</si>
  <si>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</si>
  <si>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</si>
  <si>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</si>
  <si>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</si>
  <si>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</si>
  <si>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</si>
  <si>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</si>
  <si>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</si>
  <si>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</si>
  <si>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</si>
  <si>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</si>
  <si>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</si>
  <si>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</si>
  <si>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</si>
  <si>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</si>
  <si>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</si>
  <si>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</si>
  <si>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</si>
  <si>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</si>
  <si>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</si>
  <si>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</si>
  <si>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</si>
  <si>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</si>
  <si>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</si>
  <si>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</si>
  <si>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</si>
  <si>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</si>
  <si>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</si>
  <si>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</si>
  <si>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</si>
  <si>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</si>
  <si>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</si>
  <si>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</si>
  <si>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</si>
  <si>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</si>
  <si>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</si>
  <si>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</si>
  <si>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</si>
  <si>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</si>
  <si>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</si>
  <si>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</si>
  <si>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</si>
  <si>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</si>
  <si>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</si>
  <si>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</si>
  <si>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</si>
  <si>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</si>
  <si>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</si>
  <si>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</si>
  <si>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</si>
  <si>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</si>
  <si>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</si>
  <si>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</si>
  <si>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</si>
  <si>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</si>
  <si>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</si>
  <si>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</si>
  <si>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</si>
  <si>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</si>
  <si>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</si>
  <si>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</si>
  <si>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</si>
  <si>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</si>
  <si>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</si>
  <si>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</si>
  <si>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</si>
  <si>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</si>
  <si>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</si>
  <si>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</si>
  <si>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</si>
  <si>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</si>
  <si>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</si>
  <si>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</si>
  <si>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</si>
  <si>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</si>
  <si>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</si>
  <si>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</si>
  <si>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</si>
  <si>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</si>
  <si>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</si>
  <si>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</si>
  <si>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</si>
  <si>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</si>
  <si>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</si>
  <si>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</si>
  <si>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</si>
  <si>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</si>
  <si>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</si>
  <si>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</si>
  <si>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</si>
  <si>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</si>
  <si>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</si>
  <si>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</si>
  <si>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</si>
  <si>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</si>
  <si>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</si>
  <si>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</si>
  <si>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</si>
  <si>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</si>
  <si>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</si>
  <si>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</si>
  <si>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</si>
  <si>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</si>
  <si>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</si>
  <si>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</si>
  <si>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</si>
  <si>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</si>
  <si>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</si>
  <si>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</si>
  <si>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</si>
  <si>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</si>
  <si>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</si>
  <si>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</si>
  <si>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</si>
  <si>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</si>
  <si>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</si>
  <si>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</si>
  <si>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</si>
  <si>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</si>
  <si>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</si>
  <si>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</si>
  <si>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</si>
  <si>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</si>
  <si>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</si>
  <si>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</si>
  <si>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</si>
  <si>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</si>
  <si>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</si>
  <si>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</si>
  <si>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</si>
  <si>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</si>
  <si>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</si>
  <si>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</si>
  <si>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</si>
  <si>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</si>
  <si>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</si>
  <si>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</si>
  <si>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</si>
  <si>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</si>
  <si>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</si>
  <si>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</si>
  <si>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</si>
  <si>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</si>
  <si>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</si>
  <si>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</si>
  <si>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</si>
  <si>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</si>
  <si>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</si>
  <si>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</si>
  <si>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</si>
  <si>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</si>
  <si>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</si>
  <si>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</si>
  <si>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</si>
  <si>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</si>
  <si>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</si>
  <si>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</si>
  <si>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</si>
  <si>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</si>
  <si>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</si>
  <si>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</si>
  <si>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</si>
  <si>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</si>
  <si>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</si>
  <si>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</si>
  <si>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</si>
  <si>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</si>
  <si>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</si>
  <si>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</si>
  <si>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</si>
  <si>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</si>
  <si>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</si>
  <si>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</si>
  <si>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</si>
  <si>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</si>
  <si>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</si>
  <si>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</si>
  <si>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</si>
  <si>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</si>
  <si>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</si>
  <si>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</si>
  <si>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</si>
  <si>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</si>
  <si>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</si>
  <si>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</si>
  <si>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</si>
  <si>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</si>
  <si>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</si>
  <si>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</si>
  <si>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</si>
  <si>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</si>
  <si>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</si>
  <si>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</si>
  <si>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</si>
  <si>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</si>
  <si>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</si>
  <si>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</si>
  <si>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</si>
  <si>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</si>
  <si>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</si>
  <si>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</si>
  <si>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</si>
  <si>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</si>
  <si>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</si>
  <si>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</si>
  <si>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</si>
  <si>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</si>
  <si>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</si>
  <si>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</si>
  <si>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</si>
  <si>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</si>
  <si>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</si>
  <si>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</si>
  <si>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</si>
  <si>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</si>
  <si>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</si>
  <si>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</si>
  <si>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</si>
  <si>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</si>
  <si>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</si>
  <si>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</si>
  <si>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</si>
  <si>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</si>
  <si>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</si>
  <si>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</si>
  <si>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</si>
  <si>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</si>
  <si>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</si>
  <si>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</si>
  <si>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</si>
  <si>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</si>
  <si>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</si>
  <si>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</si>
  <si>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</si>
  <si>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</si>
  <si>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</si>
  <si>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</si>
  <si>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</si>
  <si>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</si>
  <si>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</si>
  <si>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</si>
  <si>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</si>
  <si>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</si>
  <si>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</si>
  <si>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</si>
  <si>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</si>
  <si>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</si>
  <si>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</si>
  <si>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</si>
  <si>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</si>
  <si>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</si>
  <si>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</si>
  <si>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</si>
  <si>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</si>
  <si>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</si>
  <si>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</si>
  <si>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</si>
  <si>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</si>
  <si>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</si>
  <si>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</si>
  <si>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</si>
  <si>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</si>
  <si>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</si>
  <si>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</si>
  <si>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</si>
  <si>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</si>
  <si>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</si>
  <si>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</si>
  <si>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</si>
  <si>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</si>
  <si>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</si>
  <si>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</si>
  <si>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</si>
  <si>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</si>
  <si>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</si>
  <si>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</si>
  <si>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</si>
  <si>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</si>
  <si>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</si>
  <si>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</si>
  <si>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</si>
  <si>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</si>
  <si>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</si>
  <si>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</si>
  <si>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</si>
  <si>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</si>
  <si>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</si>
  <si>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</si>
  <si>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</si>
  <si>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</si>
  <si>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</si>
  <si>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</si>
  <si>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</si>
  <si>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</si>
  <si>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</si>
  <si>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</si>
  <si>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</si>
  <si>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</si>
  <si>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</si>
  <si>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</si>
  <si>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</si>
  <si>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</si>
  <si>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</si>
  <si>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</si>
  <si>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</si>
  <si>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</si>
  <si>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</si>
  <si>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</si>
  <si>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</si>
  <si>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</si>
  <si>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</si>
  <si>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</si>
  <si>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</si>
  <si>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</si>
  <si>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</si>
  <si>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</si>
  <si>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</si>
  <si>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</si>
  <si>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</si>
  <si>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</si>
  <si>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</si>
  <si>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</si>
  <si>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</si>
  <si>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</si>
  <si>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</si>
  <si>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</si>
  <si>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</si>
  <si>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</si>
  <si>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</si>
  <si>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</si>
  <si>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</si>
  <si>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</si>
  <si>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</si>
  <si>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</si>
  <si>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</si>
  <si>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</si>
  <si>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</si>
  <si>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</si>
  <si>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</si>
  <si>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</si>
  <si>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</si>
  <si>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</si>
  <si>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</si>
  <si>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</si>
  <si>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</si>
  <si>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</si>
  <si>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</si>
  <si>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</si>
  <si>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</si>
  <si>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</si>
  <si>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</si>
  <si>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</si>
  <si>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</si>
  <si>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</si>
  <si>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</si>
  <si>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</si>
  <si>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</si>
  <si>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</si>
  <si>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</si>
  <si>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</si>
  <si>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</si>
  <si>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</si>
  <si>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</si>
  <si>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</si>
  <si>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</si>
  <si>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</si>
  <si>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</si>
  <si>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</si>
  <si>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</si>
  <si>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</si>
  <si>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</si>
  <si>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</si>
  <si>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</si>
  <si>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</si>
  <si>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</si>
  <si>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</si>
  <si>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</si>
  <si>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</si>
  <si>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</si>
  <si>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</si>
  <si>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</si>
  <si>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</si>
  <si>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</si>
  <si>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</si>
  <si>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</si>
  <si>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</si>
  <si>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</si>
  <si>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</si>
  <si>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</si>
  <si>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</si>
  <si>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</si>
  <si>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</si>
  <si>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</si>
  <si>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</si>
  <si>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</si>
  <si>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</si>
  <si>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</si>
  <si>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</si>
  <si>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</si>
  <si>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</si>
  <si>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</si>
  <si>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</si>
  <si>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</si>
  <si>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</si>
  <si>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</si>
  <si>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</si>
  <si>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</si>
  <si>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</si>
  <si>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</si>
  <si>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</si>
  <si>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</si>
  <si>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</si>
  <si>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</si>
  <si>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</si>
  <si>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</si>
  <si>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</si>
  <si>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</si>
  <si>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</si>
  <si>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</si>
  <si>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</si>
  <si>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</si>
  <si>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</si>
  <si>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</si>
  <si>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</si>
  <si>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</si>
  <si>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</si>
  <si>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</si>
  <si>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</si>
  <si>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</si>
  <si>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</si>
  <si>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</si>
  <si>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</si>
  <si>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</si>
  <si>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</si>
  <si>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</si>
  <si>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</si>
  <si>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</si>
  <si>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</si>
  <si>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</si>
  <si>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</si>
  <si>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</si>
  <si>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</si>
  <si>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</si>
  <si>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</si>
  <si>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</si>
  <si>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</si>
  <si>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</si>
  <si>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</si>
  <si>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</si>
  <si>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</si>
  <si>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</si>
  <si>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</si>
  <si>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</si>
  <si>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</si>
  <si>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</si>
  <si>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</si>
  <si>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</si>
  <si>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</si>
  <si>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</si>
  <si>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</si>
  <si>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</si>
  <si>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</si>
  <si>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</si>
  <si>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</si>
  <si>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</si>
  <si>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</si>
  <si>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</si>
  <si>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</si>
  <si>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</si>
  <si>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</si>
  <si>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</si>
  <si>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</si>
  <si>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</si>
  <si>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</si>
  <si>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</si>
  <si>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</si>
  <si>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</si>
  <si>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</si>
  <si>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</si>
  <si>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</si>
  <si>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</si>
  <si>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</si>
  <si>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</si>
  <si>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</si>
  <si>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</si>
  <si>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</si>
  <si>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</si>
  <si>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</si>
  <si>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</si>
  <si>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</si>
  <si>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</si>
  <si>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</si>
  <si>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</si>
  <si>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</si>
  <si>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</si>
  <si>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</si>
  <si>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</si>
  <si>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</si>
  <si>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</si>
  <si>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</si>
  <si>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</si>
  <si>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</si>
  <si>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</si>
  <si>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</si>
  <si>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</si>
  <si>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</si>
  <si>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</si>
  <si>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</si>
  <si>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</si>
  <si>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</si>
  <si>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</si>
  <si>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</si>
  <si>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</si>
  <si>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</si>
  <si>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</si>
  <si>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</si>
  <si>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</si>
  <si>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</si>
  <si>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</si>
  <si>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</si>
  <si>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</si>
  <si>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</si>
  <si>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</si>
  <si>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</si>
  <si>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</si>
  <si>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</si>
  <si>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</si>
  <si>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</si>
  <si>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</si>
  <si>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</si>
  <si>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</si>
  <si>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</si>
  <si>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</si>
  <si>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</si>
  <si>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</si>
  <si>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</si>
  <si>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</si>
  <si>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</si>
  <si>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</si>
  <si>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</si>
  <si>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</si>
  <si>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</si>
  <si>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</si>
  <si>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</si>
  <si>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</si>
  <si>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</si>
  <si>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</si>
  <si>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</si>
  <si>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</si>
  <si>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</si>
  <si>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</si>
  <si>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</si>
  <si>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</si>
  <si>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</si>
  <si>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</si>
  <si>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</si>
  <si>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</si>
  <si>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</si>
  <si>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</si>
  <si>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</si>
  <si>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</si>
  <si>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</si>
  <si>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</si>
  <si>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</si>
  <si>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</si>
  <si>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</si>
  <si>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</si>
  <si>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</si>
  <si>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</si>
  <si>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</si>
  <si>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</si>
  <si>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</si>
  <si>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</si>
  <si>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</si>
  <si>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</si>
  <si>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</si>
  <si>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</si>
  <si>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</si>
  <si>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</si>
  <si>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</si>
  <si>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</si>
  <si>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</si>
  <si>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</si>
  <si>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</si>
  <si>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</si>
  <si>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</si>
  <si>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</si>
  <si>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</si>
  <si>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</si>
  <si>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</si>
  <si>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</si>
  <si>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</si>
  <si>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</si>
  <si>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</si>
  <si>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</si>
  <si>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</si>
  <si>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</si>
  <si>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</si>
  <si>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</si>
  <si>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</si>
  <si>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</si>
  <si>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</si>
  <si>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</si>
  <si>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</si>
  <si>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</si>
  <si>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</si>
  <si>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</si>
  <si>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</si>
  <si>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</si>
  <si>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</si>
  <si>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</si>
  <si>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</si>
  <si>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</si>
  <si>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</si>
  <si>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</si>
  <si>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</si>
  <si>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</si>
  <si>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</si>
  <si>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</si>
  <si>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</si>
  <si>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</si>
  <si>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</si>
  <si>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</si>
  <si>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</si>
  <si>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</si>
  <si>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</si>
  <si>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</si>
  <si>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</si>
  <si>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</si>
  <si>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</si>
  <si>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</si>
  <si>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</si>
  <si>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</si>
  <si>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</si>
  <si>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</si>
  <si>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</si>
  <si>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</si>
  <si>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</si>
  <si>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</si>
  <si>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</si>
  <si>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</si>
  <si>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</si>
  <si>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</si>
  <si>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</si>
  <si>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</si>
  <si>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</si>
  <si>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</si>
  <si>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</si>
  <si>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</si>
  <si>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</si>
  <si>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</si>
  <si>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</si>
  <si>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</si>
  <si>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</si>
  <si>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</si>
  <si>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</si>
  <si>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</si>
  <si>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</si>
  <si>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</si>
  <si>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</si>
  <si>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</si>
  <si>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</si>
  <si>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</si>
  <si>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</si>
  <si>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</si>
  <si>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</si>
  <si>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</si>
  <si>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</si>
  <si>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</si>
  <si>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</si>
  <si>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</si>
  <si>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</si>
  <si>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</si>
  <si>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</si>
  <si>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</si>
  <si>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</si>
  <si>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</si>
  <si>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</si>
  <si>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</si>
  <si>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</si>
  <si>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</si>
  <si>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</si>
  <si>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</si>
  <si>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</si>
  <si>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</si>
  <si>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</si>
  <si>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</si>
  <si>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</si>
  <si>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</si>
  <si>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</si>
  <si>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</si>
  <si>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</si>
  <si>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</si>
  <si>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</si>
  <si>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</si>
  <si>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</si>
  <si>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</si>
  <si>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</si>
  <si>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</si>
  <si>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</si>
  <si>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</si>
  <si>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</si>
  <si>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</si>
  <si>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</si>
  <si>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</si>
  <si>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</si>
  <si>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</si>
  <si>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</si>
  <si>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</si>
  <si>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</si>
  <si>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</si>
  <si>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</si>
  <si>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</si>
  <si>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</si>
  <si>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</si>
  <si>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</si>
  <si>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</si>
  <si>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</si>
  <si>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</si>
  <si>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</si>
  <si>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</si>
  <si>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</si>
  <si>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</si>
  <si>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</si>
  <si>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</si>
  <si>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</si>
  <si>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</si>
  <si>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</si>
  <si>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</si>
  <si>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</si>
  <si>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</si>
  <si>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</si>
  <si>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</si>
  <si>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</si>
  <si>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</si>
  <si>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</si>
  <si>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</si>
  <si>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</si>
  <si>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</si>
  <si>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</si>
  <si>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</si>
  <si>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</si>
  <si>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</si>
  <si>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</si>
  <si>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</si>
  <si>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</si>
  <si>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</si>
  <si>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</si>
  <si>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</si>
  <si>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</si>
  <si>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</si>
  <si>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</si>
  <si>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</si>
  <si>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</si>
  <si>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</si>
  <si>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</si>
  <si>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</si>
  <si>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</si>
  <si>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</si>
  <si>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</si>
  <si>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</si>
  <si>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</si>
  <si>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</si>
  <si>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</si>
  <si>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</si>
  <si>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</si>
  <si>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</si>
  <si>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</si>
  <si>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</si>
  <si>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</si>
  <si>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</si>
  <si>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</si>
  <si>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</si>
  <si>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</si>
  <si>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</si>
  <si>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</si>
  <si>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</si>
  <si>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</si>
  <si>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</si>
  <si>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</si>
  <si>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</si>
  <si>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</si>
  <si>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</si>
  <si>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</si>
  <si>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</si>
  <si>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</si>
  <si>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</si>
  <si>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</si>
  <si>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</si>
  <si>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</si>
  <si>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</si>
  <si>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</si>
  <si>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</si>
  <si>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</si>
  <si>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</si>
  <si>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</si>
  <si>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</si>
  <si>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</si>
  <si>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</si>
  <si>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</si>
  <si>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</si>
  <si>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</si>
  <si>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</si>
  <si>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</si>
  <si>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</si>
  <si>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</si>
  <si>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</si>
  <si>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</si>
  <si>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</si>
  <si>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</si>
  <si>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</si>
  <si>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</si>
  <si>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</si>
  <si>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</si>
  <si>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</si>
  <si>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</si>
  <si>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</si>
  <si>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</si>
  <si>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</si>
  <si>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</si>
  <si>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</si>
  <si>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</si>
  <si>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</si>
  <si>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</si>
  <si>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</si>
  <si>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</si>
  <si>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</si>
  <si>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</si>
  <si>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</si>
  <si>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</si>
  <si>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</si>
  <si>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</si>
  <si>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</si>
  <si>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</si>
  <si>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</si>
  <si>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</si>
  <si>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</si>
  <si>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</si>
  <si>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</si>
  <si>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</si>
  <si>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</si>
  <si>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</si>
  <si>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</si>
  <si>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</si>
  <si>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</si>
  <si>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</si>
  <si>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</si>
  <si>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</si>
  <si>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</si>
  <si>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</si>
  <si>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</si>
  <si>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</si>
  <si>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</si>
  <si>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</si>
  <si>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</si>
  <si>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</si>
  <si>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</si>
  <si>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</si>
  <si>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</si>
  <si>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</si>
  <si>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</si>
  <si>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</si>
  <si>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</si>
  <si>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</si>
  <si>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</si>
  <si>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</si>
  <si>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</si>
  <si>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</si>
  <si>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</si>
  <si>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</si>
  <si>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</si>
  <si>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</si>
  <si>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</si>
  <si>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</si>
  <si>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</si>
  <si>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</si>
  <si>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</si>
  <si>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</si>
  <si>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</si>
  <si>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</si>
  <si>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</si>
  <si>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</si>
  <si>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</si>
  <si>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</si>
  <si>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</si>
  <si>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</si>
  <si>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</si>
  <si>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</si>
  <si>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</si>
  <si>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</si>
  <si>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</si>
  <si>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</si>
  <si>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</si>
  <si>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</si>
  <si>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</si>
  <si>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</si>
  <si>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</si>
  <si>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</si>
  <si>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</si>
  <si>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</si>
  <si>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</si>
  <si>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</si>
  <si>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</si>
  <si>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</si>
  <si>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</si>
  <si>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</si>
  <si>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</si>
  <si>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</si>
  <si>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</si>
  <si>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</si>
  <si>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</si>
  <si>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</si>
  <si>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</si>
  <si>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</si>
  <si>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</si>
  <si>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</si>
  <si>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</si>
  <si>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</si>
  <si>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</si>
  <si>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</si>
  <si>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</si>
  <si>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</si>
  <si>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</si>
  <si>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</si>
  <si>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</si>
  <si>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</si>
  <si>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</si>
  <si>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</si>
  <si>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</si>
  <si>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</si>
  <si>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</si>
  <si>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</si>
  <si>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</si>
  <si>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</si>
  <si>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</si>
  <si>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</si>
  <si>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</si>
  <si>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</si>
  <si>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</si>
  <si>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</si>
  <si>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</si>
  <si>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</si>
  <si>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</si>
  <si>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</si>
  <si>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</si>
  <si>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</si>
  <si>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</si>
  <si>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</si>
  <si>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</si>
  <si>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</si>
  <si>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</si>
  <si>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</si>
  <si>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</si>
  <si>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</si>
  <si>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</si>
  <si>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</si>
  <si>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</si>
  <si>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</si>
  <si>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</si>
  <si>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</si>
  <si>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</si>
  <si>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</si>
  <si>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</si>
  <si>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</si>
  <si>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</si>
  <si>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</si>
  <si>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</si>
  <si>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</si>
  <si>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</si>
  <si>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</si>
  <si>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</si>
  <si>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</si>
  <si>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</si>
  <si>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</si>
  <si>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</si>
  <si>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</si>
  <si>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</si>
  <si>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</si>
  <si>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</si>
  <si>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</si>
  <si>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</si>
  <si>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</si>
  <si>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</si>
  <si>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</si>
  <si>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</si>
  <si>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</si>
  <si>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</si>
  <si>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</si>
  <si>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</si>
  <si>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</si>
  <si>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</si>
  <si>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</si>
  <si>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</si>
  <si>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</si>
  <si>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</si>
  <si>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</si>
  <si>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</si>
  <si>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</si>
  <si>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</si>
  <si>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</si>
  <si>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</si>
  <si>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</si>
  <si>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</si>
  <si>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</si>
  <si>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</si>
  <si>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</si>
  <si>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</si>
  <si>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</si>
  <si>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</si>
  <si>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</si>
  <si>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</si>
  <si>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</si>
  <si>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</si>
  <si>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</si>
  <si>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</si>
  <si>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</si>
  <si>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</si>
  <si>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</si>
  <si>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</si>
  <si>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</si>
  <si>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</si>
  <si>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</si>
  <si>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</si>
  <si>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</si>
  <si>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</si>
  <si>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</si>
  <si>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</si>
  <si>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</si>
  <si>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</si>
  <si>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</si>
  <si>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</si>
  <si>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</si>
  <si>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</si>
  <si>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</si>
  <si>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</si>
  <si>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</si>
  <si>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</si>
  <si>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</si>
  <si>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</si>
  <si>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</si>
  <si>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</si>
  <si>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</si>
  <si>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</si>
  <si>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</si>
  <si>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</si>
  <si>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</si>
  <si>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</si>
  <si>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</si>
  <si>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</si>
  <si>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</si>
  <si>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</si>
  <si>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</si>
  <si>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</si>
  <si>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</si>
  <si>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</si>
  <si>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</si>
  <si>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</si>
  <si>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</si>
  <si>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</si>
  <si>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</si>
  <si>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</si>
  <si>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</si>
  <si>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</si>
  <si>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</si>
  <si>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</si>
  <si>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</si>
  <si>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</si>
  <si>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</si>
  <si>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</si>
  <si>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</si>
  <si>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</si>
  <si>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</si>
  <si>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</si>
  <si>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</si>
  <si>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</si>
  <si>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</si>
  <si>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</si>
  <si>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</si>
  <si>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</si>
  <si>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</si>
  <si>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</si>
  <si>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</si>
  <si>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</si>
  <si>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</si>
  <si>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</si>
  <si>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</si>
  <si>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</si>
  <si>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</si>
  <si>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</si>
  <si>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</si>
  <si>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</si>
  <si>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</si>
  <si>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</si>
  <si>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</si>
  <si>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</si>
  <si>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</si>
  <si>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</si>
  <si>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</si>
  <si>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</si>
  <si>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</si>
  <si>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</si>
  <si>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</si>
  <si>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</si>
  <si>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</si>
  <si>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</si>
  <si>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</si>
  <si>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</si>
  <si>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</si>
  <si>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</si>
  <si>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</si>
  <si>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</si>
  <si>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</si>
  <si>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</si>
  <si>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</si>
  <si>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</si>
  <si>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</si>
  <si>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</si>
  <si>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</si>
  <si>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</si>
  <si>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</si>
  <si>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</si>
  <si>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</si>
  <si>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</si>
  <si>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</si>
  <si>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</si>
  <si>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</si>
  <si>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</si>
  <si>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</si>
  <si>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</si>
  <si>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</si>
  <si>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</si>
  <si>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</si>
  <si>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</si>
  <si>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</si>
  <si>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</si>
  <si>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</si>
  <si>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</si>
  <si>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</si>
  <si>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</si>
  <si>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</si>
  <si>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</si>
  <si>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</si>
  <si>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</si>
  <si>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</si>
  <si>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</si>
  <si>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</si>
  <si>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</si>
  <si>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</si>
  <si>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</si>
  <si>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</si>
  <si>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</si>
  <si>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</si>
  <si>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</si>
  <si>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</si>
  <si>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</si>
  <si>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</si>
  <si>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</si>
  <si>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</si>
  <si>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</si>
  <si>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</si>
  <si>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</si>
  <si>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</si>
  <si>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</si>
  <si>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</si>
  <si>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</si>
  <si>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</si>
  <si>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</si>
  <si>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</si>
  <si>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</si>
  <si>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</si>
  <si>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</si>
  <si>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</si>
  <si>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</si>
  <si>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</si>
  <si>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</si>
  <si>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</si>
  <si>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</si>
  <si>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</si>
  <si>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</si>
  <si>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</si>
  <si>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</si>
  <si>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</si>
  <si>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</si>
  <si>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</si>
  <si>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</si>
  <si>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</si>
  <si>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</si>
  <si>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</si>
  <si>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</si>
  <si>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</si>
  <si>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</si>
  <si>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</si>
  <si>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</si>
  <si>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</si>
  <si>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</si>
  <si>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</si>
  <si>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</si>
  <si>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</si>
  <si>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</si>
  <si>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</si>
  <si>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</si>
  <si>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</si>
  <si>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</si>
  <si>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</si>
  <si>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</si>
  <si>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</si>
  <si>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</si>
  <si>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</si>
  <si>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</si>
  <si>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</si>
  <si>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</si>
  <si>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</si>
  <si>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</si>
  <si>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</si>
  <si>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</si>
  <si>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</si>
  <si>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</si>
  <si>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</si>
  <si>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</si>
  <si>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</si>
  <si>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</si>
  <si>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</si>
  <si>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</si>
  <si>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</si>
  <si>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</si>
  <si>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</si>
  <si>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</si>
  <si>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</si>
  <si>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</si>
  <si>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</si>
  <si>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</si>
  <si>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</si>
  <si>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</si>
  <si>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</si>
  <si>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</si>
  <si>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</si>
  <si>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</si>
  <si>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</si>
  <si>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</si>
  <si>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</si>
  <si>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</si>
  <si>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</si>
  <si>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</si>
  <si>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</si>
  <si>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</si>
  <si>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</si>
  <si>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</si>
  <si>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</si>
  <si>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</si>
  <si>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</si>
  <si>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</si>
  <si>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</si>
  <si>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</si>
  <si>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</si>
  <si>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</si>
  <si>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</si>
  <si>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</si>
  <si>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</si>
  <si>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</si>
  <si>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</si>
  <si>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</si>
  <si>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</si>
  <si>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</si>
  <si>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</si>
  <si>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</si>
  <si>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</si>
  <si>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</si>
  <si>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</si>
  <si>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</si>
  <si>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</si>
  <si>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</si>
  <si>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</si>
  <si>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</si>
  <si>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</si>
  <si>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</si>
  <si>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</si>
  <si>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</si>
  <si>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</si>
  <si>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</si>
  <si>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</si>
  <si>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</si>
  <si>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</si>
  <si>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</si>
  <si>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</si>
  <si>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</si>
  <si>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</si>
  <si>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</si>
  <si>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</si>
  <si>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</si>
  <si>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</si>
  <si>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</si>
  <si>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</si>
  <si>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</si>
  <si>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</si>
  <si>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</si>
  <si>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</si>
  <si>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</si>
  <si>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</si>
  <si>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</si>
  <si>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</si>
  <si>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</si>
  <si>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</si>
  <si>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</si>
  <si>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</si>
  <si>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</si>
  <si>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</si>
  <si>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</si>
  <si>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</si>
  <si>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</si>
  <si>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</si>
  <si>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</si>
  <si>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</si>
  <si>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</si>
  <si>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</si>
  <si>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</si>
  <si>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</si>
  <si>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</si>
  <si>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</si>
  <si>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</si>
  <si>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</si>
  <si>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</si>
  <si>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</si>
  <si>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</si>
  <si>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</si>
  <si>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</si>
  <si>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</si>
  <si>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</si>
  <si>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</si>
  <si>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</si>
  <si>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</si>
  <si>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</si>
  <si>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</si>
  <si>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</si>
  <si>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</si>
  <si>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</si>
  <si>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</si>
  <si>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</si>
  <si>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</si>
  <si>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</si>
  <si>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</si>
  <si>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</si>
  <si>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</si>
  <si>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</si>
  <si>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</si>
  <si>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</si>
  <si>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</si>
  <si>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</si>
  <si>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</si>
  <si>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</si>
  <si>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</si>
  <si>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</si>
  <si>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</si>
  <si>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</si>
  <si>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</si>
  <si>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</si>
  <si>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</si>
  <si>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</si>
  <si>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</si>
  <si>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</si>
  <si>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</si>
  <si>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</si>
  <si>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</si>
  <si>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</si>
  <si>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</si>
  <si>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</si>
  <si>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</si>
  <si>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</si>
  <si>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</si>
  <si>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</si>
  <si>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</si>
  <si>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</si>
  <si>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</si>
  <si>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</si>
  <si>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</si>
  <si>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</si>
  <si>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</si>
  <si>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</si>
  <si>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</si>
  <si>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</si>
  <si>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</si>
  <si>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</si>
  <si>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</si>
  <si>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</si>
  <si>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</si>
  <si>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</si>
  <si>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</si>
  <si>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</si>
  <si>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</si>
  <si>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</si>
  <si>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</si>
  <si>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</si>
  <si>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</si>
  <si>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</si>
  <si>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</si>
  <si>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</si>
  <si>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</si>
  <si>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</si>
  <si>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</si>
  <si>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</si>
  <si>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</si>
  <si>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</si>
  <si>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</si>
  <si>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</si>
  <si>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</si>
  <si>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</si>
  <si>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</si>
  <si>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</si>
  <si>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</si>
  <si>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</si>
  <si>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</si>
  <si>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</si>
  <si>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</si>
  <si>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</si>
  <si>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</si>
  <si>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</si>
  <si>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</si>
  <si>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</si>
  <si>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</si>
  <si>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</si>
  <si>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</si>
  <si>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</si>
  <si>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</si>
  <si>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</si>
  <si>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</si>
  <si>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</si>
  <si>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</si>
  <si>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</si>
  <si>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</si>
  <si>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</si>
  <si>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</si>
  <si>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</si>
  <si>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</si>
  <si>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</si>
  <si>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</si>
  <si>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</si>
  <si>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</si>
  <si>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</si>
  <si>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</si>
  <si>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</si>
  <si>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</si>
  <si>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</si>
  <si>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</si>
  <si>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</si>
  <si>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</si>
  <si>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</si>
  <si>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</si>
  <si>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</si>
  <si>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</si>
  <si>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</si>
  <si>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</si>
  <si>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</si>
  <si>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</si>
  <si>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</si>
  <si>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</si>
  <si>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</si>
  <si>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</si>
  <si>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</si>
  <si>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</si>
  <si>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</si>
  <si>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</si>
  <si>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</si>
  <si>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</si>
  <si>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</si>
  <si>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</si>
  <si>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</si>
  <si>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</si>
  <si>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</si>
  <si>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</si>
  <si>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</si>
  <si>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</si>
  <si>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</si>
  <si>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</si>
  <si>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</si>
  <si>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</si>
  <si>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</si>
  <si>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</si>
  <si>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</si>
  <si>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</si>
  <si>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</si>
  <si>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</si>
  <si>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</si>
  <si>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</si>
  <si>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</si>
  <si>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</si>
  <si>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</si>
  <si>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</si>
  <si>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</si>
  <si>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</si>
  <si>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</si>
  <si>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</si>
  <si>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</si>
  <si>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</si>
  <si>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</si>
  <si>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</si>
  <si>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</si>
  <si>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</si>
  <si>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</si>
  <si>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</si>
  <si>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</si>
  <si>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</si>
  <si>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</si>
  <si>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</si>
  <si>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</si>
  <si>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</si>
  <si>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</si>
  <si>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</si>
  <si>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</si>
  <si>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</si>
  <si>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</si>
  <si>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</si>
  <si>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</si>
  <si>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</si>
  <si>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</si>
  <si>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</si>
  <si>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</si>
  <si>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</si>
  <si>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</si>
  <si>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</si>
  <si>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</si>
  <si>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</si>
  <si>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</si>
  <si>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</si>
  <si>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</si>
  <si>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</si>
  <si>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</si>
  <si>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</si>
  <si>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</si>
  <si>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</si>
  <si>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</si>
  <si>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</si>
  <si>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</si>
  <si>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</si>
  <si>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</si>
  <si>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</si>
  <si>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</si>
  <si>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</si>
  <si>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</si>
  <si>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</si>
  <si>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</si>
  <si>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</si>
  <si>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</si>
  <si>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</si>
  <si>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</si>
  <si>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</si>
  <si>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</si>
  <si>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</si>
  <si>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</si>
  <si>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</si>
  <si>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</si>
  <si>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</si>
  <si>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</si>
  <si>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</si>
  <si>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</si>
  <si>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</si>
  <si>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</si>
  <si>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</si>
  <si>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</si>
  <si>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</si>
  <si>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</si>
  <si>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</si>
  <si>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</si>
  <si>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</si>
  <si>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</si>
  <si>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</si>
  <si>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</si>
  <si>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</si>
  <si>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</si>
  <si>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</si>
  <si>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</si>
  <si>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</si>
  <si>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</si>
  <si>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</si>
  <si>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</si>
  <si>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</si>
  <si>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</si>
  <si>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</si>
  <si>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</si>
  <si>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</si>
  <si>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</si>
  <si>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</si>
  <si>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</si>
  <si>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</si>
  <si>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</si>
  <si>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</si>
  <si>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</si>
  <si>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</si>
  <si>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</si>
  <si>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</si>
  <si>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</si>
  <si>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</si>
  <si>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</si>
  <si>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</si>
  <si>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</si>
  <si>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</si>
  <si>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</si>
  <si>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</si>
  <si>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</si>
  <si>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</si>
  <si>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</si>
  <si>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</si>
  <si>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</si>
  <si>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</si>
  <si>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</si>
  <si>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</si>
  <si>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</si>
  <si>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</si>
  <si>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</si>
  <si>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</si>
  <si>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</si>
  <si>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</si>
  <si>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</si>
  <si>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</si>
  <si>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</si>
  <si>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</si>
  <si>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</si>
  <si>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</si>
  <si>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</si>
  <si>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</si>
  <si>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</si>
  <si>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</si>
  <si>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</si>
  <si>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</si>
  <si>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</si>
  <si>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</si>
  <si>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</si>
  <si>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</si>
  <si>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</si>
  <si>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</si>
  <si>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</si>
  <si>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</si>
  <si>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</si>
  <si>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</si>
  <si>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</si>
  <si>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</si>
  <si>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</si>
  <si>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</si>
  <si>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</si>
  <si>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</si>
  <si>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</si>
  <si>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</si>
  <si>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</si>
  <si>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</si>
  <si>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</si>
  <si>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</si>
  <si>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</si>
  <si>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</si>
  <si>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</si>
  <si>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</si>
  <si>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</si>
  <si>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</si>
  <si>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</si>
  <si>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</si>
  <si>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</si>
  <si>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</si>
  <si>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</si>
  <si>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</si>
  <si>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</si>
  <si>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</si>
  <si>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</si>
  <si>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</si>
  <si>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</si>
  <si>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</si>
  <si>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</si>
  <si>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</si>
  <si>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</si>
  <si>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</si>
  <si>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</si>
  <si>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</si>
  <si>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</si>
  <si>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</si>
  <si>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</si>
  <si>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</si>
  <si>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</si>
  <si>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</si>
  <si>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</si>
  <si>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</si>
  <si>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</si>
  <si>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</si>
  <si>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</si>
  <si>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</si>
  <si>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</si>
  <si>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</si>
  <si>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</si>
  <si>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</si>
  <si>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</si>
  <si>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</si>
  <si>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</si>
  <si>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</si>
  <si>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</si>
  <si>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</si>
  <si>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</si>
  <si>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</si>
  <si>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</si>
  <si>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</si>
  <si>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</si>
  <si>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</si>
  <si>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</si>
  <si>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</si>
  <si>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</si>
  <si>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</si>
  <si>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</si>
  <si>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</si>
  <si>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</si>
  <si>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</si>
  <si>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</si>
  <si>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</si>
  <si>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</si>
  <si>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</si>
  <si>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</si>
  <si>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</si>
  <si>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</si>
  <si>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</si>
  <si>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</si>
  <si>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</si>
  <si>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</si>
  <si>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</si>
  <si>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</si>
  <si>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</si>
  <si>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</si>
  <si>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</si>
  <si>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</si>
  <si>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</si>
  <si>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</si>
  <si>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</si>
  <si>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</si>
  <si>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</si>
  <si>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</si>
  <si>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</si>
  <si>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</si>
  <si>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</si>
  <si>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</si>
  <si>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</si>
  <si>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</si>
  <si>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</si>
  <si>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</si>
  <si>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</si>
  <si>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</si>
  <si>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</si>
  <si>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</si>
  <si>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</si>
  <si>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</si>
  <si>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</si>
  <si>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</si>
  <si>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</si>
  <si>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</si>
  <si>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</si>
  <si>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</si>
  <si>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</si>
  <si>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</si>
  <si>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</si>
  <si>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</si>
  <si>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</si>
  <si>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</si>
  <si>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</si>
  <si>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</si>
  <si>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</si>
  <si>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</si>
  <si>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</si>
  <si>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</si>
  <si>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</si>
  <si>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</si>
  <si>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</si>
  <si>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</si>
  <si>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</si>
  <si>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</si>
  <si>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</si>
  <si>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</si>
  <si>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</si>
  <si>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</si>
  <si>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</si>
  <si>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</si>
  <si>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</si>
  <si>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</si>
  <si>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</si>
  <si>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</si>
  <si>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</si>
  <si>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</si>
  <si>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</si>
  <si>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</si>
  <si>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</si>
  <si>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</si>
  <si>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</si>
  <si>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</si>
  <si>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</si>
  <si>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</si>
  <si>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</si>
  <si>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</si>
  <si>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</si>
  <si>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</si>
  <si>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</si>
  <si>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</si>
  <si>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</si>
  <si>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</si>
  <si>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</si>
  <si>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</si>
  <si>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</si>
  <si>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</si>
  <si>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</si>
  <si>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</si>
  <si>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</si>
  <si>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</si>
  <si>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</si>
  <si>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</si>
  <si>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</si>
  <si>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</si>
  <si>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</si>
  <si>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</si>
  <si>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</si>
  <si>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</si>
  <si>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</si>
  <si>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</si>
  <si>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</si>
  <si>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</si>
  <si>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</si>
  <si>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</si>
  <si>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</si>
  <si>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</si>
  <si>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</si>
  <si>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</si>
  <si>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</si>
  <si>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</si>
  <si>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</si>
  <si>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</si>
  <si>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</si>
  <si>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</si>
  <si>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</si>
  <si>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</si>
  <si>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</si>
  <si>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</si>
  <si>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</si>
  <si>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</si>
  <si>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</si>
  <si>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</si>
  <si>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</si>
  <si>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</si>
  <si>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</si>
  <si>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</si>
  <si>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</si>
  <si>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</si>
  <si>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</si>
  <si>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</si>
  <si>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</si>
  <si>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</si>
  <si>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</si>
  <si>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</si>
  <si>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</si>
  <si>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</si>
  <si>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</si>
  <si>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</si>
  <si>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</si>
  <si>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</si>
  <si>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</si>
  <si>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</si>
  <si>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</si>
  <si>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</si>
  <si>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</si>
  <si>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</si>
  <si>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</si>
  <si>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</si>
  <si>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</si>
  <si>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</si>
  <si>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</si>
  <si>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</si>
  <si>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</si>
  <si>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</si>
  <si>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</si>
  <si>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</si>
  <si>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</si>
  <si>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</si>
  <si>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</si>
  <si>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</si>
  <si>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</si>
  <si>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</si>
  <si>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</si>
  <si>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</si>
  <si>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</si>
  <si>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</si>
  <si>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</si>
  <si>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</si>
  <si>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</si>
  <si>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</si>
  <si>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</si>
  <si>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</si>
  <si>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</si>
  <si>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</si>
  <si>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</si>
  <si>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</si>
  <si>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</si>
  <si>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</si>
  <si>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</si>
  <si>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</si>
  <si>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</si>
  <si>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</si>
  <si>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</si>
  <si>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</si>
  <si>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</si>
  <si>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</si>
  <si>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</si>
  <si>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</si>
  <si>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</si>
  <si>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</si>
  <si>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</si>
  <si>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</si>
  <si>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</si>
  <si>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</si>
  <si>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</si>
  <si>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</si>
  <si>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</si>
  <si>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</si>
  <si>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</si>
  <si>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</si>
  <si>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</si>
  <si>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</si>
  <si>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</si>
  <si>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</si>
  <si>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</si>
  <si>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</si>
  <si>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</si>
  <si>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</si>
  <si>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</si>
  <si>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</si>
  <si>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</si>
  <si>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</si>
  <si>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</si>
  <si>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</si>
  <si>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</si>
  <si>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</si>
  <si>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</si>
  <si>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</si>
  <si>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</si>
  <si>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</si>
  <si>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</si>
  <si>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</si>
  <si>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</si>
  <si>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</si>
  <si>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</si>
  <si>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</si>
  <si>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</si>
  <si>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</si>
  <si>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</si>
  <si>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</si>
  <si>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</si>
  <si>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</si>
  <si>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</si>
  <si>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</si>
  <si>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</si>
  <si>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</si>
  <si>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</si>
  <si>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</si>
  <si>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</si>
  <si>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</si>
  <si>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</si>
  <si>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</si>
  <si>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</si>
  <si>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</si>
  <si>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</si>
  <si>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</si>
  <si>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</si>
  <si>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</si>
  <si>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</si>
  <si>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</si>
  <si>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</si>
  <si>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</si>
  <si>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</si>
  <si>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</si>
  <si>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</si>
  <si>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</si>
  <si>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</si>
  <si>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</si>
  <si>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</si>
  <si>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</si>
  <si>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</si>
  <si>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</si>
  <si>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</si>
  <si>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</si>
  <si>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</si>
  <si>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</si>
  <si>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</si>
  <si>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</si>
  <si>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</si>
  <si>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</si>
  <si>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</si>
  <si>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</si>
  <si>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</si>
  <si>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</si>
  <si>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</si>
  <si>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</si>
  <si>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</si>
  <si>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</si>
  <si>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</si>
  <si>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</si>
  <si>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</si>
  <si>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</si>
  <si>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</si>
  <si>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</si>
  <si>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</si>
  <si>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</si>
  <si>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</si>
  <si>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</si>
  <si>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</si>
  <si>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</si>
  <si>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</si>
  <si>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</si>
  <si>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</si>
  <si>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</si>
  <si>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</si>
  <si>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</si>
  <si>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</si>
  <si>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</si>
  <si>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</si>
  <si>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</si>
  <si>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</si>
  <si>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</si>
  <si>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</si>
  <si>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</si>
  <si>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</si>
  <si>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</si>
  <si>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</si>
  <si>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</si>
  <si>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</si>
  <si>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</si>
  <si>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</si>
  <si>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</si>
  <si>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</si>
  <si>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</si>
  <si>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</si>
  <si>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</si>
  <si>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</si>
  <si>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</si>
  <si>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</si>
  <si>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</si>
  <si>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</si>
  <si>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</si>
  <si>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</si>
  <si>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</si>
  <si>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</si>
  <si>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</si>
  <si>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</si>
  <si>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</si>
  <si>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</si>
  <si>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</si>
  <si>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</si>
  <si>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</si>
  <si>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</si>
  <si>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</si>
  <si>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</si>
  <si>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</si>
  <si>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</si>
  <si>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</si>
  <si>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</si>
  <si>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</si>
  <si>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</si>
  <si>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</si>
  <si>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</si>
  <si>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</si>
  <si>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</si>
  <si>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</si>
  <si>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</si>
  <si>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</si>
  <si>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</si>
  <si>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</si>
  <si>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</si>
  <si>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</si>
  <si>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</si>
  <si>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</si>
  <si>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</si>
  <si>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</si>
  <si>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</si>
  <si>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</si>
  <si>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</si>
  <si>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</si>
  <si>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</si>
  <si>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</si>
  <si>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</si>
  <si>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</si>
  <si>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</si>
  <si>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</si>
  <si>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</si>
  <si>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</si>
  <si>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</si>
  <si>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</si>
  <si>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</si>
  <si>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</si>
  <si>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</si>
  <si>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</si>
  <si>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</si>
  <si>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</si>
  <si>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</si>
  <si>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</si>
  <si>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</si>
  <si>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</si>
  <si>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</si>
  <si>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</si>
  <si>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</si>
  <si>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</si>
  <si>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</si>
  <si>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</si>
  <si>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</si>
  <si>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</si>
  <si>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</si>
  <si>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</si>
  <si>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</si>
  <si>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</si>
  <si>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</si>
  <si>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</si>
  <si>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</si>
  <si>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</si>
  <si>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</si>
  <si>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</si>
  <si>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</si>
  <si>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</si>
  <si>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</si>
  <si>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</si>
  <si>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</si>
  <si>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</si>
  <si>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</si>
  <si>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</si>
  <si>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</si>
  <si>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</si>
  <si>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</si>
  <si>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</si>
  <si>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</si>
  <si>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</si>
  <si>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</si>
  <si>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</si>
  <si>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</si>
  <si>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</si>
  <si>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</si>
  <si>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</si>
  <si>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</si>
  <si>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</si>
  <si>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</si>
  <si>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</si>
  <si>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</si>
  <si>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</si>
  <si>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</si>
  <si>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</si>
  <si>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</si>
  <si>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</si>
  <si>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</si>
  <si>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</si>
  <si>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</si>
  <si>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</si>
  <si>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</si>
  <si>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</si>
  <si>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</si>
  <si>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</si>
  <si>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</si>
  <si>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</si>
  <si>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</si>
  <si>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</si>
  <si>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</si>
  <si>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</si>
  <si>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</si>
  <si>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</si>
  <si>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</si>
  <si>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</si>
  <si>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</si>
  <si>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</si>
  <si>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</si>
  <si>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</si>
  <si>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</si>
  <si>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</si>
  <si>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</si>
  <si>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</si>
  <si>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</si>
  <si>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</si>
  <si>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</si>
  <si>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</si>
  <si>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</si>
  <si>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</si>
  <si>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</si>
  <si>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</si>
  <si>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</si>
  <si>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</si>
  <si>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</si>
  <si>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</si>
  <si>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</si>
  <si>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</si>
  <si>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</si>
  <si>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</si>
  <si>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</si>
  <si>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</si>
  <si>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</si>
  <si>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</si>
  <si>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</si>
  <si>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</si>
  <si>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</si>
  <si>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</si>
  <si>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</si>
  <si>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</si>
  <si>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</si>
  <si>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</si>
  <si>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</si>
  <si>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</si>
  <si>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</si>
  <si>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</si>
  <si>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</si>
  <si>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</si>
  <si>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</si>
  <si>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</si>
  <si>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</si>
  <si>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</si>
  <si>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</si>
  <si>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</si>
  <si>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</si>
  <si>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</si>
  <si>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</si>
  <si>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</si>
  <si>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</si>
  <si>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</si>
  <si>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</si>
  <si>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</si>
  <si>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</si>
  <si>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</si>
  <si>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</si>
  <si>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</si>
  <si>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</si>
  <si>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</si>
  <si>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</si>
  <si>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</si>
  <si>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</si>
  <si>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</si>
  <si>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</si>
  <si>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</si>
  <si>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</si>
  <si>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</si>
  <si>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</si>
  <si>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</si>
  <si>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</si>
  <si>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</si>
  <si>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</si>
  <si>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</si>
  <si>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</si>
  <si>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</si>
  <si>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</si>
  <si>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</si>
  <si>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</si>
  <si>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</si>
  <si>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</si>
  <si>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</si>
  <si>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</si>
  <si>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</si>
  <si>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</si>
  <si>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</si>
  <si>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</si>
  <si>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</si>
  <si>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</si>
  <si>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</si>
  <si>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</si>
  <si>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</si>
  <si>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</si>
  <si>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</si>
  <si>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</si>
  <si>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</si>
  <si>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</si>
  <si>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</si>
  <si>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</si>
  <si>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</si>
  <si>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</si>
  <si>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</si>
  <si>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</si>
  <si>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</si>
  <si>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</si>
  <si>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</si>
  <si>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</si>
  <si>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</si>
  <si>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</si>
  <si>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</si>
  <si>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</si>
  <si>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</si>
  <si>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</si>
  <si>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</si>
  <si>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</si>
  <si>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</si>
  <si>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</si>
  <si>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</si>
  <si>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</si>
  <si>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</si>
  <si>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</si>
  <si>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</si>
  <si>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</si>
  <si>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</si>
  <si>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</si>
  <si>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</si>
  <si>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</si>
  <si>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</si>
  <si>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</si>
  <si>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</si>
  <si>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</si>
  <si>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</si>
  <si>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</si>
  <si>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</si>
  <si>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</si>
  <si>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</si>
  <si>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</si>
  <si>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</si>
  <si>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</si>
  <si>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</si>
  <si>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</si>
  <si>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</si>
  <si>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</si>
  <si>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</si>
  <si>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</si>
  <si>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</si>
  <si>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</si>
  <si>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</si>
  <si>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</si>
  <si>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</si>
  <si>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</si>
  <si>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</si>
  <si>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</si>
  <si>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</si>
  <si>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</si>
  <si>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</si>
  <si>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</si>
  <si>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</si>
  <si>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</si>
  <si>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</si>
  <si>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</si>
  <si>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</si>
  <si>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</si>
  <si>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</si>
  <si>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</si>
  <si>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</si>
  <si>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</si>
  <si>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</si>
  <si>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</si>
  <si>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</si>
  <si>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</si>
  <si>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</si>
  <si>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</si>
  <si>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</si>
  <si>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</si>
  <si>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</si>
  <si>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</si>
  <si>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</si>
  <si>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</si>
  <si>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</si>
  <si>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</si>
  <si>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</si>
  <si>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</si>
  <si>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</si>
  <si>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</si>
  <si>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</si>
  <si>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</si>
  <si>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</si>
  <si>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</si>
  <si>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</si>
  <si>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</si>
  <si>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</si>
  <si>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</si>
  <si>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</si>
  <si>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</si>
  <si>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</si>
  <si>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</si>
  <si>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</si>
  <si>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</si>
  <si>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</si>
  <si>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</si>
  <si>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</si>
  <si>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</si>
  <si>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</si>
  <si>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</si>
  <si>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</si>
  <si>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</si>
  <si>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</si>
  <si>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</si>
  <si>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</si>
  <si>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</si>
  <si>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</si>
  <si>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</si>
  <si>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</si>
  <si>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</si>
  <si>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</si>
  <si>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</si>
  <si>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</si>
  <si>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</si>
  <si>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</si>
  <si>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</si>
  <si>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</si>
  <si>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</si>
  <si>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</si>
  <si>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</si>
  <si>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</si>
  <si>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</si>
  <si>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</si>
  <si>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</si>
  <si>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</si>
  <si>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</si>
  <si>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</si>
  <si>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</si>
  <si>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</si>
  <si>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</si>
  <si>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</si>
  <si>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</si>
  <si>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</si>
  <si>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</si>
  <si>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</si>
  <si>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</si>
  <si>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</si>
  <si>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</si>
  <si>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</si>
  <si>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</si>
  <si>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</si>
  <si>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</si>
  <si>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</si>
  <si>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</si>
  <si>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</si>
  <si>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</si>
  <si>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</si>
  <si>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</si>
  <si>
    <t>LEILÃO PÚBLICO PARA ALIENAÇÃO DE BENS MÓVEIS INSERVÍVEIS DO MUNICÍPIO DE COTIPORÃ.</t>
  </si>
  <si>
    <t>CRIOLA LOCADORA E TRANSPORTADORA LTDA</t>
  </si>
  <si>
    <t>38092635000139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</si>
</sst>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3991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33413.880000000005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3974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3975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3976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20737.22</v>
      </c>
    </row>
    <row r="16" spans="1:8" x14ac:dyDescent="0.25">
      <c r="A16" s="36">
        <v>4</v>
      </c>
      <c r="B16" s="37" t="s">
        <v>3977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7576.66</v>
      </c>
    </row>
    <row r="17" spans="1:7" x14ac:dyDescent="0.25">
      <c r="A17" s="36">
        <v>5</v>
      </c>
      <c r="B17" s="37" t="s">
        <v>3978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3979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3980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>
        <v>8</v>
      </c>
      <c r="B20" s="37" t="s">
        <v>3981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>
        <v>9</v>
      </c>
      <c r="B21" s="37" t="s">
        <v>3982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>
        <v>10</v>
      </c>
      <c r="B22" s="37" t="s">
        <v>3983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>
        <v>11</v>
      </c>
      <c r="B23" s="37" t="s">
        <v>3984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>
        <v>13</v>
      </c>
      <c r="B25" s="37" t="s">
        <v>3985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>
        <v>14</v>
      </c>
      <c r="B26" s="37" t="s">
        <v>3986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600</v>
      </c>
    </row>
    <row r="27" spans="1:7" x14ac:dyDescent="0.25">
      <c r="A27" s="36">
        <v>15</v>
      </c>
      <c r="B27" s="37" t="s">
        <v>3987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300</v>
      </c>
    </row>
    <row r="28" spans="1:7" x14ac:dyDescent="0.25">
      <c r="A28" s="36">
        <v>16</v>
      </c>
      <c r="B28" s="37" t="s">
        <v>3988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1300</v>
      </c>
    </row>
    <row r="29" spans="1:7" x14ac:dyDescent="0.25">
      <c r="A29" s="36">
        <v>17</v>
      </c>
      <c r="B29" s="37" t="s">
        <v>3989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>
        <v>18</v>
      </c>
      <c r="B30" s="37" t="s">
        <v>3990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2900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C3" sqref="C3:K3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1" t="str">
        <f>IF(Identificação!B2=0,"",Identificação!B2)</f>
        <v>Leilão Presencial</v>
      </c>
      <c r="D2" s="201"/>
      <c r="E2" s="201"/>
      <c r="F2" s="201"/>
      <c r="G2" s="201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07" t="s">
        <v>153</v>
      </c>
      <c r="B3" s="208"/>
      <c r="C3" s="209" t="str">
        <f>IF(Identificação!B3=0,"",Identificação!B3)</f>
        <v>LEILÃO PÚBLICO PARA ALIENAÇÃO DE BENS MÓVEIS INSERVÍVEIS DO MUNICÍPIO DE COTIPORÃ.</v>
      </c>
      <c r="D3" s="209"/>
      <c r="E3" s="209"/>
      <c r="F3" s="209"/>
      <c r="G3" s="209"/>
      <c r="H3" s="209"/>
      <c r="I3" s="209"/>
      <c r="J3" s="209"/>
      <c r="K3" s="210"/>
      <c r="L3" s="142"/>
      <c r="M3" s="142"/>
    </row>
    <row r="4" spans="1:18" s="43" customFormat="1" ht="15.75" thickBot="1" x14ac:dyDescent="0.3">
      <c r="A4" s="44" t="s">
        <v>176</v>
      </c>
      <c r="B4" s="45"/>
      <c r="C4" s="203" t="str">
        <f>IF(Identificação!B4=0,"",Identificação!B4)</f>
        <v>Prefeitura de Cotiporã</v>
      </c>
      <c r="D4" s="203"/>
      <c r="E4" s="203"/>
      <c r="F4" s="203"/>
      <c r="G4" s="203"/>
      <c r="H4" s="203"/>
      <c r="I4" s="203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03" t="str">
        <f>IF(Identificação!B5=0,"",Identificação!B5)</f>
        <v>Alienação de Bens</v>
      </c>
      <c r="D5" s="203"/>
      <c r="E5" s="203"/>
      <c r="F5" s="203"/>
      <c r="G5" s="204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05">
        <f>SUMIFS(K12:K39953,B12:B39953,"&gt;0",K12:K39953,"&lt;&gt;0")</f>
        <v>302446.42</v>
      </c>
      <c r="D6" s="205"/>
      <c r="E6" s="205"/>
      <c r="F6" s="205"/>
      <c r="G6" s="206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30" x14ac:dyDescent="0.25">
      <c r="A11" s="219"/>
      <c r="B11" s="219"/>
      <c r="C11" s="219"/>
      <c r="D11" s="221"/>
      <c r="E11" s="223"/>
      <c r="F11" s="225"/>
      <c r="G11" s="221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2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3974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3975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3976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3977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3978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3979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3980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3981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3982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3983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3984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3985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3986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3987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3988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3989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3990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workbookViewId="0">
      <selection activeCell="G30" sqref="G30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 t="s">
        <v>3992</v>
      </c>
      <c r="D4" s="194"/>
      <c r="E4" s="194"/>
      <c r="F4" s="194"/>
      <c r="G4" s="23" t="s">
        <v>3754</v>
      </c>
      <c r="H4" s="123" t="s">
        <v>3993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33413.880000000005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/>
      <c r="H12" s="84" t="str">
        <f>IFERROR(IF(E12*G12&lt;&gt;0,ROUND(ROUND(E12,4)*ROUND(G12,4),2),""),"")</f>
        <v/>
      </c>
      <c r="I12" s="146"/>
      <c r="J12" s="146"/>
      <c r="K12" s="69"/>
    </row>
    <row r="13" spans="1:12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/>
      <c r="H13" s="165" t="str">
        <f>IFERROR(IF(E13*G13&lt;&gt;0,ROUND(ROUND(E13,4)*ROUND(G13,4),2),""),"")</f>
        <v/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>
        <v>20737.22</v>
      </c>
      <c r="H14" s="154">
        <f t="shared" ref="H14:H31" si="0">IFERROR(IF(E14*G14&lt;&gt;0,ROUND(ROUND(E14,4)*ROUND(G14,4),2),""),"")</f>
        <v>20737.22</v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>
        <v>7576.66</v>
      </c>
      <c r="H15" s="154">
        <f t="shared" si="0"/>
        <v>7576.66</v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8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si="0"/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8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69"/>
    </row>
    <row r="19" spans="1:11" x14ac:dyDescent="0.25">
      <c r="A19" s="160">
        <f>IF('Orçamento-base'!A19&gt;0,'Orçamento-base'!A19,"")</f>
        <v>8</v>
      </c>
      <c r="B19" s="160">
        <f>'Orçamento-base'!B19</f>
        <v>8</v>
      </c>
      <c r="C19" s="160">
        <f>IF('Orçamento-base'!C19&gt;0,'Orçamento-base'!C19,"")</f>
        <v>8</v>
      </c>
      <c r="D19" s="184" t="str">
        <f>IF('Orçamento-base'!G19&gt;0,'Orçamento-base'!G19,"")</f>
        <v>COLHEDORA DE FORRAGNES  COM REPIQUE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/>
      <c r="H19" s="154" t="str">
        <f t="shared" ref="H19:H29" si="1">IFERROR(IF(E19*G19&lt;&gt;0,ROUND(ROUND(E19,4)*ROUND(G19,4),2),""),"")</f>
        <v/>
      </c>
      <c r="I19" s="146"/>
      <c r="J19" s="146"/>
      <c r="K19" s="69"/>
    </row>
    <row r="20" spans="1:11" x14ac:dyDescent="0.25">
      <c r="A20" s="160">
        <f>IF('Orçamento-base'!A20&gt;0,'Orçamento-base'!A20,"")</f>
        <v>9</v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 xml:space="preserve">PLANTADEIRA SEMEADORA </v>
      </c>
      <c r="E20" s="180">
        <f>IF('Orçamento-base'!H20&gt;0,'Orçamento-base'!H20,"")</f>
        <v>1</v>
      </c>
      <c r="F20" s="154" t="str">
        <f>IF('Orçamento-base'!I20&gt;0,'Orçamento-base'!I20,"")</f>
        <v>un</v>
      </c>
      <c r="G20" s="172"/>
      <c r="H20" s="154" t="str">
        <f t="shared" si="1"/>
        <v/>
      </c>
      <c r="I20" s="146"/>
      <c r="J20" s="146"/>
      <c r="K20" s="69"/>
    </row>
    <row r="21" spans="1:11" x14ac:dyDescent="0.25">
      <c r="A21" s="160">
        <f>IF('Orçamento-base'!A21&gt;0,'Orçamento-base'!A21,"")</f>
        <v>10</v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PLATAFORMA RECOLHEDORA DE FORRAGEM</v>
      </c>
      <c r="E21" s="180">
        <f>IF('Orçamento-base'!H21&gt;0,'Orçamento-base'!H21,"")</f>
        <v>1</v>
      </c>
      <c r="F21" s="154" t="str">
        <f>IF('Orçamento-base'!I21&gt;0,'Orçamento-base'!I21,"")</f>
        <v>un</v>
      </c>
      <c r="G21" s="172"/>
      <c r="H21" s="154" t="str">
        <f t="shared" si="1"/>
        <v/>
      </c>
      <c r="I21" s="146"/>
      <c r="J21" s="146"/>
      <c r="K21" s="69"/>
    </row>
    <row r="22" spans="1:11" x14ac:dyDescent="0.25">
      <c r="A22" s="160">
        <f>IF('Orçamento-base'!A22&gt;0,'Orçamento-base'!A22,"")</f>
        <v>11</v>
      </c>
      <c r="B22" s="160">
        <f>'Orçamento-base'!B22</f>
        <v>11</v>
      </c>
      <c r="C22" s="160">
        <f>IF('Orçamento-base'!C22&gt;0,'Orçamento-base'!C22,"")</f>
        <v>11</v>
      </c>
      <c r="D22" s="184" t="str">
        <f>IF('Orçamento-base'!G22&gt;0,'Orçamento-base'!G22,"")</f>
        <v>EQUIPAMENTO NIVELADOR DE ESTRADA</v>
      </c>
      <c r="E22" s="180">
        <f>IF('Orçamento-base'!H22&gt;0,'Orçamento-base'!H22,"")</f>
        <v>1</v>
      </c>
      <c r="F22" s="154" t="str">
        <f>IF('Orçamento-base'!I22&gt;0,'Orçamento-base'!I22,"")</f>
        <v>un</v>
      </c>
      <c r="G22" s="172"/>
      <c r="H22" s="154" t="str">
        <f t="shared" si="1"/>
        <v/>
      </c>
      <c r="I22" s="146"/>
      <c r="J22" s="146"/>
      <c r="K22" s="69"/>
    </row>
    <row r="23" spans="1:11" x14ac:dyDescent="0.25">
      <c r="A23" s="160">
        <f>IF('Orçamento-base'!A23&gt;0,'Orçamento-base'!A23,"")</f>
        <v>12</v>
      </c>
      <c r="B23" s="160">
        <f>'Orçamento-base'!B23</f>
        <v>12</v>
      </c>
      <c r="C23" s="160">
        <f>IF('Orçamento-base'!C23&gt;0,'Orçamento-base'!C23,"")</f>
        <v>12</v>
      </c>
      <c r="D23" s="184" t="str">
        <f>IF('Orçamento-base'!G23&gt;0,'Orçamento-base'!G23,"")</f>
        <v>SUCATA DE FERRO</v>
      </c>
      <c r="E23" s="180">
        <f>IF('Orçamento-base'!H23&gt;0,'Orçamento-base'!H23,"")</f>
        <v>1</v>
      </c>
      <c r="F23" s="154" t="str">
        <f>IF('Orçamento-base'!I23&gt;0,'Orçamento-base'!I23,"")</f>
        <v>un</v>
      </c>
      <c r="G23" s="172"/>
      <c r="H23" s="154" t="str">
        <f t="shared" si="1"/>
        <v/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>
        <f>'Orçamento-base'!B24</f>
        <v>13</v>
      </c>
      <c r="C24" s="160">
        <f>IF('Orçamento-base'!C24&gt;0,'Orçamento-base'!C24,"")</f>
        <v>13</v>
      </c>
      <c r="D24" s="18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/>
      <c r="H24" s="154" t="str">
        <f t="shared" si="1"/>
        <v/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>
        <v>600</v>
      </c>
      <c r="H25" s="154">
        <f t="shared" si="1"/>
        <v>600</v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>
        <v>300</v>
      </c>
      <c r="H26" s="154">
        <f t="shared" si="1"/>
        <v>300</v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>
        <f>'Orçamento-base'!B27</f>
        <v>16</v>
      </c>
      <c r="C27" s="160">
        <f>IF('Orçamento-base'!C27&gt;0,'Orçamento-base'!C27,"")</f>
        <v>16</v>
      </c>
      <c r="D27" s="18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>
        <v>1300</v>
      </c>
      <c r="H27" s="154">
        <f t="shared" si="1"/>
        <v>1300</v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>
        <f>'Orçamento-base'!B28</f>
        <v>17</v>
      </c>
      <c r="C28" s="160">
        <f>IF('Orçamento-base'!C28&gt;0,'Orçamento-base'!C28,"")</f>
        <v>17</v>
      </c>
      <c r="D28" s="18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/>
      <c r="H28" s="154" t="str">
        <f t="shared" si="1"/>
        <v/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>
        <f>'Orçamento-base'!B29</f>
        <v>18</v>
      </c>
      <c r="C29" s="160">
        <f>IF('Orçamento-base'!C29&gt;0,'Orçamento-base'!C29,"")</f>
        <v>18</v>
      </c>
      <c r="D29" s="18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>
        <v>2900</v>
      </c>
      <c r="H29" s="154">
        <f t="shared" si="1"/>
        <v>2900</v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5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0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2021-06-01T16:04:19Z</cp:lastPrinted>
  <dcterms:created xsi:type="dcterms:W3CDTF">2014-12-09T12:52:40Z</dcterms:created>
  <dcterms:modified xsi:type="dcterms:W3CDTF">2021-07-06T18:19:59Z</dcterms:modified>
</cp:coreProperties>
</file>