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4-21 rua bento gonçalves\planilhas engenharia\"/>
    </mc:Choice>
  </mc:AlternateContent>
  <xr:revisionPtr revIDLastSave="0" documentId="13_ncr:1_{7760FDEA-900E-4E08-9522-9FD931A02A2A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#REF!</definedName>
    <definedName name="Modalidades">base!$K$1:$K$17</definedName>
    <definedName name="PO.CustoUnitario">ROUND('Orçamento-base'!$Q1,15-13*'Orçamento-base'!$X$4)</definedName>
    <definedName name="Referencia.Unidade">IF(ISNUMBER([1]!linhaSINAPIxls),INDEX(INDIRECT("'[Referência "&amp;_xlnm.Database&amp;".xls]Banco'!$b:$g"),[1]!linhaSINAPIxls,4),"")</definedName>
    <definedName name="TipoOrçamento">"BASE"</definedName>
  </definedNames>
  <calcPr calcId="181029"/>
</workbook>
</file>

<file path=xl/calcChain.xml><?xml version="1.0" encoding="utf-8"?>
<calcChain xmlns="http://schemas.openxmlformats.org/spreadsheetml/2006/main">
  <c r="O14" i="3" l="1"/>
  <c r="Q14" i="3"/>
  <c r="K52" i="3" l="1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13" i="3" l="1"/>
  <c r="F2" i="8" l="1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K48" i="3" l="1"/>
  <c r="K51" i="3" l="1"/>
  <c r="K50" i="3"/>
  <c r="K45" i="3"/>
  <c r="K47" i="3"/>
  <c r="K49" i="3" l="1"/>
  <c r="K33" i="3"/>
  <c r="B45" i="3"/>
  <c r="K46" i="3" l="1"/>
  <c r="B46" i="3" s="1"/>
  <c r="K32" i="3"/>
  <c r="K44" i="3" l="1"/>
  <c r="K23" i="3" l="1"/>
  <c r="K26" i="3"/>
  <c r="K22" i="3"/>
  <c r="K38" i="3" l="1"/>
  <c r="K43" i="3"/>
  <c r="B43" i="3" s="1"/>
  <c r="K39" i="3" l="1"/>
  <c r="K31" i="3"/>
  <c r="K40" i="3"/>
  <c r="K42" i="3"/>
  <c r="K41" i="3"/>
  <c r="K25" i="3"/>
  <c r="K27" i="3"/>
  <c r="K29" i="3" l="1"/>
  <c r="K21" i="3" l="1"/>
  <c r="K36" i="3"/>
  <c r="K18" i="3"/>
  <c r="B18" i="3" s="1"/>
  <c r="K24" i="3"/>
  <c r="K19" i="3"/>
  <c r="K28" i="3"/>
  <c r="K34" i="3"/>
  <c r="B34" i="3" s="1"/>
  <c r="K37" i="3"/>
  <c r="K16" i="3"/>
  <c r="K15" i="3"/>
  <c r="K20" i="3"/>
  <c r="B20" i="3" s="1"/>
  <c r="K17" i="3"/>
  <c r="K30" i="3" l="1"/>
  <c r="K13" i="3"/>
  <c r="B13" i="3" s="1"/>
  <c r="B13" i="6" s="1"/>
  <c r="C6" i="6" s="1"/>
  <c r="B7" i="2" s="1"/>
  <c r="E13" i="6"/>
  <c r="H13" i="6" s="1"/>
  <c r="K35" i="3"/>
  <c r="K14" i="3" l="1"/>
  <c r="B14" i="3"/>
  <c r="B15" i="3" l="1"/>
  <c r="B16" i="3" l="1"/>
  <c r="B17" i="3" l="1"/>
  <c r="B19" i="3" s="1"/>
  <c r="B21" i="3" s="1"/>
  <c r="B22" i="3" l="1"/>
  <c r="B23" i="3" s="1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5" i="3" l="1"/>
  <c r="B36" i="3" l="1"/>
  <c r="B37" i="3" s="1"/>
  <c r="B38" i="3" s="1"/>
  <c r="B39" i="3" s="1"/>
  <c r="B40" i="3" s="1"/>
  <c r="B41" i="3" s="1"/>
  <c r="B42" i="3" s="1"/>
  <c r="B44" i="3" s="1"/>
  <c r="B47" i="3" s="1"/>
  <c r="B48" i="3" s="1"/>
  <c r="B49" i="3" s="1"/>
  <c r="B50" i="3" s="1"/>
  <c r="B51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<sst xmlns="http://schemas.openxmlformats.org/spreadsheetml/2006/main" count="15219" uniqueCount="4041">
  <si>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</si>
  <si>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</si>
  <si>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</si>
  <si>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</si>
  <si>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</si>
  <si>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</si>
  <si>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</si>
  <si>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</si>
  <si>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</si>
  <si>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</si>
  <si>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</si>
  <si>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</si>
  <si>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</si>
  <si>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</si>
  <si>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</si>
  <si>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</si>
  <si>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</si>
  <si>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</si>
  <si>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</si>
  <si>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</si>
  <si>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</si>
  <si>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</si>
  <si>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</si>
  <si>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</si>
  <si>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</si>
  <si>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</si>
  <si>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</si>
  <si>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</si>
  <si>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</si>
  <si>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</si>
  <si>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</si>
  <si>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</si>
  <si>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</si>
  <si>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</si>
  <si>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</si>
  <si>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</si>
  <si>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</si>
  <si>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</si>
  <si>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</si>
  <si>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</si>
  <si>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</si>
  <si>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</si>
  <si>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</si>
  <si>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</si>
  <si>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</si>
  <si>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</si>
  <si>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</si>
  <si>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</si>
  <si>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</si>
  <si>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</si>
  <si>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</si>
  <si>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</si>
  <si>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</si>
  <si>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</si>
  <si>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</si>
  <si>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</si>
  <si>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</si>
  <si>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</si>
  <si>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</si>
  <si>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</si>
  <si>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</si>
  <si>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</si>
  <si>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</si>
  <si>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</si>
  <si>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</si>
  <si>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</si>
  <si>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</si>
  <si>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</si>
  <si>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</si>
  <si>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</si>
  <si>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</si>
  <si>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</si>
  <si>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</si>
  <si>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</si>
  <si>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</si>
  <si>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</si>
  <si>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</si>
  <si>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</si>
  <si>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</si>
  <si>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</si>
  <si>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</si>
  <si>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</si>
  <si>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</si>
  <si>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</si>
  <si>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</si>
  <si>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</si>
  <si>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</si>
  <si>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</si>
  <si>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</si>
  <si>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</si>
  <si>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</si>
  <si>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</si>
  <si>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</si>
  <si>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</si>
  <si>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</si>
  <si>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</si>
  <si>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</si>
  <si>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</si>
  <si>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</si>
  <si>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</si>
  <si>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</si>
  <si>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</si>
  <si>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</si>
  <si>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</si>
  <si>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</si>
  <si>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</si>
  <si>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</si>
  <si>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</si>
  <si>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</si>
  <si>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</si>
  <si>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</si>
  <si>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</si>
  <si>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</si>
  <si>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</si>
  <si>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</si>
  <si>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</si>
  <si>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</si>
  <si>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</si>
  <si>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</si>
  <si>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</si>
  <si>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</si>
  <si>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</si>
  <si>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</si>
  <si>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</si>
  <si>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</si>
  <si>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</si>
  <si>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</si>
  <si>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</si>
  <si>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</si>
  <si>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</si>
  <si>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</si>
  <si>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</si>
  <si>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</si>
  <si>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</si>
  <si>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</si>
  <si>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</si>
  <si>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</si>
  <si>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</si>
  <si>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</si>
  <si>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</si>
  <si>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</si>
  <si>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</si>
  <si>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</si>
  <si>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</si>
  <si>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</si>
  <si>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</si>
  <si>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</si>
  <si>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</si>
  <si>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</si>
  <si>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</si>
  <si>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</si>
  <si>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</si>
  <si>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</si>
  <si>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</si>
  <si>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</si>
  <si>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</si>
  <si>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</si>
  <si>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</si>
  <si>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</si>
  <si>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</si>
  <si>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</si>
  <si>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</si>
  <si>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</si>
  <si>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</si>
  <si>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</si>
  <si>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</si>
  <si>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</si>
  <si>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</si>
  <si>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</si>
  <si>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</si>
  <si>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</si>
  <si>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</si>
  <si>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</si>
  <si>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</si>
  <si>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</si>
  <si>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</si>
  <si>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</si>
  <si>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</si>
  <si>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</si>
  <si>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</si>
  <si>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</si>
  <si>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</si>
  <si>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</si>
  <si>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</si>
  <si>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</si>
  <si>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</si>
  <si>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</si>
  <si>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</si>
  <si>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</si>
  <si>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</si>
  <si>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</si>
  <si>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</si>
  <si>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</si>
  <si>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</si>
  <si>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</si>
  <si>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</si>
  <si>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</si>
  <si>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</si>
  <si>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</si>
  <si>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</si>
  <si>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</si>
  <si>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</si>
  <si>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</si>
  <si>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</si>
  <si>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</si>
  <si>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</si>
  <si>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</si>
  <si>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</si>
  <si>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</si>
  <si>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</si>
  <si>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</si>
  <si>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</si>
  <si>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</si>
  <si>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</si>
  <si>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</si>
  <si>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</si>
  <si>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</si>
  <si>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</si>
  <si>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</si>
  <si>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</si>
  <si>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</si>
  <si>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</si>
  <si>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</si>
  <si>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</si>
  <si>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</si>
  <si>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</si>
  <si>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</si>
  <si>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</si>
  <si>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</si>
  <si>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</si>
  <si>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</si>
  <si>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</si>
  <si>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</si>
  <si>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</si>
  <si>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</si>
  <si>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</si>
  <si>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</si>
  <si>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</si>
  <si>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</si>
  <si>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</si>
  <si>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</si>
  <si>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</si>
  <si>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</si>
  <si>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</si>
  <si>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</si>
  <si>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</si>
  <si>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</si>
  <si>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</si>
  <si>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</si>
  <si>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</si>
  <si>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</si>
  <si>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</si>
  <si>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</si>
  <si>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</si>
  <si>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</si>
  <si>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</si>
  <si>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</si>
  <si>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</si>
  <si>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</si>
  <si>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</si>
  <si>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</si>
  <si>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</si>
  <si>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</si>
  <si>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</si>
  <si>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</si>
  <si>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</si>
  <si>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</si>
  <si>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</si>
  <si>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</si>
  <si>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</si>
  <si>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</si>
  <si>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</si>
  <si>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</si>
  <si>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</si>
  <si>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</si>
  <si>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</si>
  <si>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</si>
  <si>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</si>
  <si>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</si>
  <si>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</si>
  <si>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</si>
  <si>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</si>
  <si>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</si>
  <si>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</si>
  <si>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</si>
  <si>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</si>
  <si>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</si>
  <si>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</si>
  <si>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</si>
  <si>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</si>
  <si>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</si>
  <si>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</si>
  <si>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</si>
  <si>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</si>
  <si>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</si>
  <si>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</si>
  <si>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</si>
  <si>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</si>
  <si>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</si>
  <si>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</si>
  <si>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</si>
  <si>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</si>
  <si>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</si>
  <si>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</si>
  <si>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</si>
  <si>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</si>
  <si>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</si>
  <si>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</si>
  <si>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</si>
  <si>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</si>
  <si>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</si>
  <si>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</si>
  <si>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</si>
  <si>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</si>
  <si>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</si>
  <si>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</si>
  <si>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</si>
  <si>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</si>
  <si>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</si>
  <si>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</si>
  <si>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</si>
  <si>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</si>
  <si>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</si>
  <si>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</si>
  <si>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</si>
  <si>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</si>
  <si>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</si>
  <si>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</si>
  <si>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</si>
  <si>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</si>
  <si>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</si>
  <si>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</si>
  <si>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</si>
  <si>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</si>
  <si>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</si>
  <si>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</si>
  <si>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</si>
  <si>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</si>
  <si>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</si>
  <si>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</si>
  <si>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</si>
  <si>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</si>
  <si>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</si>
  <si>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</si>
  <si>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</si>
  <si>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</si>
  <si>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</si>
  <si>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</si>
  <si>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</si>
  <si>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</si>
  <si>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</si>
  <si>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</si>
  <si>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</si>
  <si>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</si>
  <si>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</si>
  <si>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</si>
  <si>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</si>
  <si>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</si>
  <si>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</si>
  <si>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</si>
  <si>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</si>
  <si>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</si>
  <si>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</si>
  <si>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</si>
  <si>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</si>
  <si>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</si>
  <si>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</si>
  <si>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</si>
  <si>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</si>
  <si>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</si>
  <si>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</si>
  <si>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</si>
  <si>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</si>
  <si>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</si>
  <si>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</si>
  <si>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</si>
  <si>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</si>
  <si>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</si>
  <si>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</si>
  <si>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</si>
  <si>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</si>
  <si>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</si>
  <si>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</si>
  <si>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</si>
  <si>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</si>
  <si>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</si>
  <si>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</si>
  <si>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</si>
  <si>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</si>
  <si>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</si>
  <si>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</si>
  <si>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</si>
  <si>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</si>
  <si>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</si>
  <si>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</si>
  <si>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</si>
  <si>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</si>
  <si>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</si>
  <si>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</si>
  <si>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</si>
  <si>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</si>
  <si>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</si>
  <si>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</si>
  <si>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</si>
  <si>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</si>
  <si>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</si>
  <si>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</si>
  <si>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</si>
  <si>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</si>
  <si>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</si>
  <si>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</si>
  <si>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</si>
  <si>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</si>
  <si>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</si>
  <si>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</si>
  <si>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</si>
  <si>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</si>
  <si>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</si>
  <si>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</si>
  <si>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</si>
  <si>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</si>
  <si>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</si>
  <si>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</si>
  <si>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</si>
  <si>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</si>
  <si>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</si>
  <si>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</si>
  <si>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</si>
  <si>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</si>
  <si>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</si>
  <si>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</si>
  <si>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</si>
  <si>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</si>
  <si>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</si>
  <si>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</si>
  <si>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</si>
  <si>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</si>
  <si>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</si>
  <si>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</si>
  <si>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</si>
  <si>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</si>
  <si>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</si>
  <si>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</si>
  <si>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</si>
  <si>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</si>
  <si>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</si>
  <si>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</si>
  <si>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</si>
  <si>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</si>
  <si>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</si>
  <si>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</si>
  <si>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</si>
  <si>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</si>
  <si>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</si>
  <si>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</si>
  <si>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</si>
  <si>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</si>
  <si>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</si>
  <si>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</si>
  <si>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</si>
  <si>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</si>
  <si>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</si>
  <si>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</si>
  <si>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</si>
  <si>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</si>
  <si>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</si>
  <si>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</si>
  <si>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</si>
  <si>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</si>
  <si>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</si>
  <si>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</si>
  <si>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</si>
  <si>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</si>
  <si>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</si>
  <si>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</si>
  <si>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</si>
  <si>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</si>
  <si>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</si>
  <si>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</si>
  <si>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</si>
  <si>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</si>
  <si>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</si>
  <si>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</si>
  <si>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</si>
  <si>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</si>
  <si>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</si>
  <si>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</si>
  <si>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</si>
  <si>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</si>
  <si>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</si>
  <si>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</si>
  <si>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</si>
  <si>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</si>
  <si>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</si>
  <si>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</si>
  <si>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</si>
  <si>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</si>
  <si>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</si>
  <si>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</si>
  <si>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</si>
  <si>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</si>
  <si>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</si>
  <si>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</si>
  <si>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</si>
  <si>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</si>
  <si>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</si>
  <si>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</si>
  <si>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</si>
  <si>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</si>
  <si>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</si>
  <si>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</si>
  <si>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</si>
  <si>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</si>
  <si>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</si>
  <si>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</si>
  <si>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</si>
  <si>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</si>
  <si>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</si>
  <si>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</si>
  <si>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</si>
  <si>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</si>
  <si>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</si>
  <si>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</si>
  <si>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</si>
  <si>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</si>
  <si>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</si>
  <si>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</si>
  <si>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</si>
  <si>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</si>
  <si>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</si>
  <si>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</si>
  <si>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</si>
  <si>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</si>
  <si>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</si>
  <si>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</si>
  <si>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</si>
  <si>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</si>
  <si>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</si>
  <si>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</si>
  <si>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</si>
  <si>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</si>
  <si>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</si>
  <si>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</si>
  <si>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</si>
  <si>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</si>
  <si>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</si>
  <si>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</si>
  <si>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</si>
  <si>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</si>
  <si>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</si>
  <si>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</si>
  <si>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</si>
  <si>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</si>
  <si>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</si>
  <si>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</si>
  <si>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</si>
  <si>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</si>
  <si>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</si>
  <si>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</si>
  <si>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</si>
  <si>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</si>
  <si>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</si>
  <si>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</si>
  <si>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</si>
  <si>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</si>
  <si>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</si>
  <si>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</si>
  <si>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</si>
  <si>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</si>
  <si>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</si>
  <si>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</si>
  <si>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</si>
  <si>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</si>
  <si>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</si>
  <si>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</si>
  <si>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</si>
  <si>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</si>
  <si>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</si>
  <si>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</si>
  <si>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</si>
  <si>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</si>
  <si>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</si>
  <si>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</si>
  <si>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</si>
  <si>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</si>
  <si>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</si>
  <si>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</si>
  <si>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</si>
  <si>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</si>
  <si>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</si>
  <si>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</si>
  <si>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</si>
  <si>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</si>
  <si>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</si>
  <si>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</si>
  <si>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</si>
  <si>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</si>
  <si>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</si>
  <si>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</si>
  <si>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</si>
  <si>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</si>
  <si>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</si>
  <si>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</si>
  <si>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</si>
  <si>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</si>
  <si>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</si>
  <si>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</si>
  <si>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</si>
  <si>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</si>
  <si>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</si>
  <si>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</si>
  <si>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</si>
  <si>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</si>
  <si>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</si>
  <si>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</si>
  <si>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</si>
  <si>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</si>
  <si>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</si>
  <si>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</si>
  <si>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</si>
  <si>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</si>
  <si>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</si>
  <si>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</si>
  <si>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</si>
  <si>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</si>
  <si>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</si>
  <si>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</si>
  <si>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</si>
  <si>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</si>
  <si>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</si>
  <si>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</si>
  <si>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</si>
  <si>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</si>
  <si>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</si>
  <si>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</si>
  <si>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</si>
  <si>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</si>
  <si>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</si>
  <si>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</si>
  <si>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</si>
  <si>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</si>
  <si>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</si>
  <si>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</si>
  <si>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</si>
  <si>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</si>
  <si>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</si>
  <si>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</si>
  <si>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</si>
  <si>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</si>
  <si>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</si>
  <si>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</si>
  <si>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</si>
  <si>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</si>
  <si>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</si>
  <si>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</si>
  <si>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</si>
  <si>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</si>
  <si>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</si>
  <si>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</si>
  <si>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</si>
  <si>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</si>
  <si>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</si>
  <si>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</si>
  <si>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</si>
  <si>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</si>
  <si>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</si>
  <si>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</si>
  <si>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</si>
  <si>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</si>
  <si>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</si>
  <si>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</si>
  <si>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</si>
  <si>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</si>
  <si>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</si>
  <si>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</si>
  <si>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</si>
  <si>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</si>
  <si>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</si>
  <si>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</si>
  <si>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</si>
  <si>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</si>
  <si>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</si>
  <si>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</si>
  <si>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</si>
  <si>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</si>
  <si>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</si>
  <si>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</si>
  <si>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</si>
  <si>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</si>
  <si>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</si>
  <si>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</si>
  <si>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</si>
  <si>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</si>
  <si>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</si>
  <si>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</si>
  <si>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</si>
  <si>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</si>
  <si>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</si>
  <si>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</si>
  <si>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</si>
  <si>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</si>
  <si>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</si>
  <si>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</si>
  <si>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</si>
  <si>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</si>
  <si>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</si>
  <si>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</si>
  <si>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</si>
  <si>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</si>
  <si>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</si>
  <si>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</si>
  <si>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</si>
  <si>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</si>
  <si>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</si>
  <si>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</si>
  <si>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</si>
  <si>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</si>
  <si>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</si>
  <si>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</si>
  <si>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</si>
  <si>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</si>
  <si>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</si>
  <si>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</si>
  <si>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</si>
  <si>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</si>
  <si>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</si>
  <si>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</si>
  <si>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</si>
  <si>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</si>
  <si>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</si>
  <si>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</si>
  <si>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</si>
  <si>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</si>
  <si>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</si>
  <si>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</si>
  <si>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</si>
  <si>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</si>
  <si>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</si>
  <si>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</si>
  <si>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</si>
  <si>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</si>
  <si>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</si>
  <si>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</si>
  <si>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</si>
  <si>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</si>
  <si>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</si>
  <si>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</si>
  <si>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</si>
  <si>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</si>
  <si>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</si>
  <si>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</si>
  <si>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</si>
  <si>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</si>
  <si>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</si>
  <si>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</si>
  <si>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</si>
  <si>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</si>
  <si>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</si>
  <si>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</si>
  <si>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</si>
  <si>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</si>
  <si>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</si>
  <si>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</si>
  <si>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</si>
  <si>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</si>
  <si>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</si>
  <si>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</si>
  <si>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</si>
  <si>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</si>
  <si>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</si>
  <si>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</si>
  <si>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</si>
  <si>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</si>
  <si>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</si>
  <si>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</si>
  <si>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</si>
  <si>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</si>
  <si>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</si>
  <si>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</si>
  <si>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</si>
  <si>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</si>
  <si>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</si>
  <si>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</si>
  <si>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</si>
  <si>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</si>
  <si>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</si>
  <si>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</si>
  <si>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</si>
  <si>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</si>
  <si>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</si>
  <si>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</si>
  <si>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</si>
  <si>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</si>
  <si>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</si>
  <si>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</si>
  <si>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</si>
  <si>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</si>
  <si>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</si>
  <si>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</si>
  <si>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</si>
  <si>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</si>
  <si>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</si>
  <si>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</si>
  <si>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</si>
  <si>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</si>
  <si>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</si>
  <si>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</si>
  <si>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</si>
  <si>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</si>
  <si>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</si>
  <si>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</si>
  <si>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</si>
  <si>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</si>
  <si>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</si>
  <si>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</si>
  <si>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</si>
  <si>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</si>
  <si>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</si>
  <si>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</si>
  <si>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</si>
  <si>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</si>
  <si>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</si>
  <si>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</si>
  <si>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</si>
  <si>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</si>
  <si>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</si>
  <si>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</si>
  <si>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</si>
  <si>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</si>
  <si>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</si>
  <si>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</si>
  <si>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</si>
  <si>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</si>
  <si>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</si>
  <si>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</si>
  <si>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</si>
  <si>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</si>
  <si>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</si>
  <si>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</si>
  <si>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</si>
  <si>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</si>
  <si>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</si>
  <si>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</si>
  <si>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</si>
  <si>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</si>
  <si>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</si>
  <si>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</si>
  <si>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</si>
  <si>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</si>
  <si>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</si>
  <si>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</si>
  <si>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</si>
  <si>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</si>
  <si>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</si>
  <si>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</si>
  <si>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</si>
  <si>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</si>
  <si>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</si>
  <si>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</si>
  <si>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</si>
  <si>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</si>
  <si>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</si>
  <si>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</si>
  <si>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</si>
  <si>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</si>
  <si>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</si>
  <si>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</si>
  <si>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</si>
  <si>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</si>
  <si>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</si>
  <si>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</si>
  <si>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</si>
  <si>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</si>
  <si>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</si>
  <si>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</si>
  <si>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</si>
  <si>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</si>
  <si>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</si>
  <si>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</si>
  <si>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</si>
  <si>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</si>
  <si>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</si>
  <si>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</si>
  <si>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</si>
  <si>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</si>
  <si>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</si>
  <si>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</si>
  <si>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</si>
  <si>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</si>
  <si>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</si>
  <si>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</si>
  <si>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</si>
  <si>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</si>
  <si>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</si>
  <si>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</si>
  <si>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</si>
  <si>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</si>
  <si>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</si>
  <si>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</si>
  <si>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</si>
  <si>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</si>
  <si>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</si>
  <si>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</si>
  <si>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</si>
  <si>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</si>
  <si>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</si>
  <si>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</si>
  <si>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</si>
  <si>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</si>
  <si>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</si>
  <si>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</si>
  <si>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</si>
  <si>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</si>
  <si>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</si>
  <si>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</si>
  <si>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</si>
  <si>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</si>
  <si>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</si>
  <si>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</si>
  <si>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</si>
  <si>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</si>
  <si>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</si>
  <si>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</si>
  <si>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</si>
  <si>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</si>
  <si>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</si>
  <si>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</si>
  <si>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</si>
  <si>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</si>
  <si>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</si>
  <si>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</si>
  <si>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</si>
  <si>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</si>
  <si>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</si>
  <si>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</si>
  <si>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</si>
  <si>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</si>
  <si>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</si>
  <si>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</si>
  <si>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</si>
  <si>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</si>
  <si>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</si>
  <si>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</si>
  <si>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</si>
  <si>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</si>
  <si>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</si>
  <si>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</si>
  <si>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</si>
  <si>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</si>
  <si>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</si>
  <si>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</si>
  <si>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</si>
  <si>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</si>
  <si>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</si>
  <si>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</si>
  <si>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</si>
  <si>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</si>
  <si>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</si>
  <si>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</si>
  <si>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</si>
  <si>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</si>
  <si>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</si>
  <si>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</si>
  <si>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</si>
  <si>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</si>
  <si>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</si>
  <si>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</si>
  <si>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</si>
  <si>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</si>
  <si>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</si>
  <si>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</si>
  <si>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</si>
  <si>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</si>
  <si>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</si>
  <si>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</si>
  <si>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</si>
  <si>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</si>
  <si>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</si>
  <si>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</si>
  <si>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</si>
  <si>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</si>
  <si>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</si>
  <si>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</si>
  <si>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</si>
  <si>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</si>
  <si>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</si>
  <si>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</si>
  <si>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</si>
  <si>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</si>
  <si>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</si>
  <si>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</si>
  <si>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</si>
  <si>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</si>
  <si>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</si>
  <si>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</si>
  <si>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</si>
  <si>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</si>
  <si>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</si>
  <si>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</si>
  <si>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</si>
  <si>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</si>
  <si>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</si>
  <si>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</si>
  <si>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</si>
  <si>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</si>
  <si>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</si>
  <si>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</si>
  <si>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</si>
  <si>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</si>
  <si>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</si>
  <si>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</si>
  <si>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</si>
  <si>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</si>
  <si>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</si>
  <si>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</si>
  <si>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</si>
  <si>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</si>
  <si>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</si>
  <si>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</si>
  <si>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</si>
  <si>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</si>
  <si>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</si>
  <si>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</si>
  <si>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</si>
  <si>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</si>
  <si>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</si>
  <si>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</si>
  <si>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</si>
  <si>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</si>
  <si>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</si>
  <si>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</si>
  <si>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</si>
  <si>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</si>
  <si>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</si>
  <si>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</si>
  <si>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</si>
  <si>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</si>
  <si>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</si>
  <si>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</si>
  <si>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</si>
  <si>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</si>
  <si>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</si>
  <si>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</si>
  <si>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</si>
  <si>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</si>
  <si>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</si>
  <si>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</si>
  <si>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</si>
  <si>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</si>
  <si>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</si>
  <si>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</si>
  <si>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</si>
  <si>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</si>
  <si>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</si>
  <si>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</si>
  <si>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</si>
  <si>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</si>
  <si>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</si>
  <si>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</si>
  <si>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</si>
  <si>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</si>
  <si>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</si>
  <si>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</si>
  <si>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</si>
  <si>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</si>
  <si>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</si>
  <si>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</si>
  <si>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</si>
  <si>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</si>
  <si>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</si>
  <si>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</si>
  <si>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</si>
  <si>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</si>
  <si>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</si>
  <si>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</si>
  <si>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</si>
  <si>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</si>
  <si>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</si>
  <si>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</si>
  <si>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</si>
  <si>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</si>
  <si>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</si>
  <si>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</si>
  <si>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</si>
  <si>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</si>
  <si>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</si>
  <si>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</si>
  <si>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</si>
  <si>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</si>
  <si>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</si>
  <si>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</si>
  <si>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</si>
  <si>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</si>
  <si>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</si>
  <si>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</si>
  <si>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</si>
  <si>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</si>
  <si>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</si>
  <si>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</si>
  <si>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</si>
  <si>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</si>
  <si>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</si>
  <si>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</si>
  <si>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</si>
  <si>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</si>
  <si>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</si>
  <si>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</si>
  <si>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</si>
  <si>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</si>
  <si>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</si>
  <si>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</si>
  <si>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</si>
  <si>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</si>
  <si>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</si>
  <si>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</si>
  <si>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</si>
  <si>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</si>
  <si>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</si>
  <si>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</si>
  <si>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</si>
  <si>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</si>
  <si>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</si>
  <si>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</si>
  <si>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</si>
  <si>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</si>
  <si>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</si>
  <si>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</si>
  <si>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</si>
  <si>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</si>
  <si>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</si>
  <si>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</si>
  <si>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</si>
  <si>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</si>
  <si>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</si>
  <si>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</si>
  <si>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</si>
  <si>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</si>
  <si>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</si>
  <si>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</si>
  <si>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</si>
  <si>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</si>
  <si>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</si>
  <si>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</si>
  <si>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</si>
  <si>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</si>
  <si>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</si>
  <si>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</si>
  <si>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</si>
  <si>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</si>
  <si>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</si>
  <si>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</si>
  <si>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</si>
  <si>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</si>
  <si>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</si>
  <si>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</si>
  <si>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</si>
  <si>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</si>
  <si>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</si>
  <si>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</si>
  <si>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</si>
  <si>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</si>
  <si>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</si>
  <si>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</si>
  <si>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</si>
  <si>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</si>
  <si>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</si>
  <si>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</si>
  <si>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</si>
  <si>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</si>
  <si>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</si>
  <si>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</si>
  <si>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</si>
  <si>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</si>
  <si>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</si>
  <si>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</si>
  <si>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</si>
  <si>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</si>
  <si>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</si>
  <si>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</si>
  <si>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</si>
  <si>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</si>
  <si>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</si>
  <si>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</si>
  <si>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</si>
  <si>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</si>
  <si>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</si>
  <si>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</si>
  <si>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</si>
  <si>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</si>
  <si>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</si>
  <si>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</si>
  <si>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</si>
  <si>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</si>
  <si>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</si>
  <si>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</si>
  <si>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</si>
  <si>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</si>
  <si>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</si>
  <si>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</si>
  <si>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</si>
  <si>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</si>
  <si>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</si>
  <si>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</si>
  <si>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</si>
  <si>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</si>
  <si>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</si>
  <si>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</si>
  <si>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</si>
  <si>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</si>
  <si>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</si>
  <si>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</si>
  <si>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</si>
  <si>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</si>
  <si>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</si>
  <si>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</si>
  <si>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</si>
  <si>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</si>
  <si>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</si>
  <si>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</si>
  <si>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</si>
  <si>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</si>
  <si>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</si>
  <si>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</si>
  <si>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</si>
  <si>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</si>
  <si>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</si>
  <si>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</si>
  <si>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</si>
  <si>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</si>
  <si>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</si>
  <si>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</si>
  <si>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</si>
  <si>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</si>
  <si>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</si>
  <si>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</si>
  <si>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</si>
  <si>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</si>
  <si>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</si>
  <si>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</si>
  <si>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</si>
  <si>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</si>
  <si>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</si>
  <si>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</si>
  <si>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</si>
  <si>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</si>
  <si>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</si>
  <si>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</si>
  <si>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</si>
  <si>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</si>
  <si>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</si>
  <si>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</si>
  <si>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</si>
  <si>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</si>
  <si>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</si>
  <si>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</si>
  <si>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</si>
  <si>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</si>
  <si>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</si>
  <si>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</si>
  <si>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</si>
  <si>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</si>
  <si>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</si>
  <si>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</si>
  <si>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</si>
  <si>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</si>
  <si>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</si>
  <si>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</si>
  <si>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</si>
  <si>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</si>
  <si>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</si>
  <si>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</si>
  <si>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</si>
  <si>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</si>
  <si>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</si>
  <si>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</si>
  <si>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</si>
  <si>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</si>
  <si>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</si>
  <si>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</si>
  <si>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</si>
  <si>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</si>
  <si>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</si>
  <si>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</si>
  <si>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</si>
  <si>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</si>
  <si>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</si>
  <si>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</si>
  <si>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</si>
  <si>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</si>
  <si>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</si>
  <si>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</si>
  <si>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</si>
  <si>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</si>
  <si>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</si>
  <si>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</si>
  <si>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</si>
  <si>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</si>
  <si>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</si>
  <si>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</si>
  <si>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</si>
  <si>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</si>
  <si>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</si>
  <si>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</si>
  <si>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</si>
  <si>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</si>
  <si>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</si>
  <si>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</si>
  <si>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</si>
  <si>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</si>
  <si>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</si>
  <si>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</si>
  <si>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</si>
  <si>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</si>
  <si>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</si>
  <si>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</si>
  <si>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</si>
  <si>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</si>
  <si>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</si>
  <si>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</si>
  <si>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</si>
  <si>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</si>
  <si>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</si>
  <si>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</si>
  <si>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</si>
  <si>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</si>
  <si>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</si>
  <si>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</si>
  <si>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</si>
  <si>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</si>
  <si>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</si>
  <si>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</si>
  <si>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</si>
  <si>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</si>
  <si>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</si>
  <si>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</si>
  <si>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</si>
  <si>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</si>
  <si>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</si>
  <si>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</si>
  <si>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</si>
  <si>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</si>
  <si>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</si>
  <si>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</si>
  <si>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</si>
  <si>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</si>
  <si>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</si>
  <si>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</si>
  <si>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</si>
  <si>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</si>
  <si>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</si>
  <si>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</si>
  <si>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</si>
  <si>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</si>
  <si>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</si>
  <si>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</si>
  <si>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</si>
  <si>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</si>
  <si>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</si>
  <si>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</si>
  <si>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</si>
  <si>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</si>
  <si>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</si>
  <si>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</si>
  <si>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</si>
  <si>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</si>
  <si>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</si>
  <si>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</si>
  <si>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</si>
  <si>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</si>
  <si>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</si>
  <si>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</si>
  <si>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</si>
  <si>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</si>
  <si>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</si>
  <si>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</si>
  <si>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</si>
  <si>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</si>
  <si>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</si>
  <si>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</si>
  <si>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</si>
  <si>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</si>
  <si>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</si>
  <si>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</si>
  <si>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</si>
  <si>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</si>
  <si>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</si>
  <si>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</si>
  <si>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</si>
  <si>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</si>
  <si>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</si>
  <si>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</si>
  <si>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</si>
  <si>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</si>
  <si>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</si>
  <si>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</si>
  <si>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</si>
  <si>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</si>
  <si>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</si>
  <si>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</si>
  <si>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</si>
  <si>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</si>
  <si>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</si>
  <si>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</si>
  <si>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</si>
  <si>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</si>
  <si>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</si>
  <si>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</si>
  <si>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</si>
  <si>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</si>
  <si>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</si>
  <si>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</si>
  <si>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</si>
  <si>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</si>
  <si>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</si>
  <si>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</si>
  <si>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</si>
  <si>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</si>
  <si>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</si>
  <si>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</si>
  <si>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</si>
  <si>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</si>
  <si>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</si>
  <si>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</si>
  <si>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</si>
  <si>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</si>
  <si>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</si>
  <si>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</si>
  <si>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</si>
  <si>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</si>
  <si>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</si>
  <si>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</si>
  <si>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</si>
  <si>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</si>
  <si>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</si>
  <si>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</si>
  <si>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</si>
  <si>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</si>
  <si>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</si>
  <si>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</si>
  <si>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</si>
  <si>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</si>
  <si>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</si>
  <si>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</si>
  <si>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</si>
  <si>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</si>
  <si>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</si>
  <si>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</si>
  <si>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</si>
  <si>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</si>
  <si>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</si>
  <si>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</si>
  <si>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</si>
  <si>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</si>
  <si>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</si>
  <si>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</si>
  <si>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</si>
  <si>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</si>
  <si>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</si>
  <si>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</si>
  <si>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</si>
  <si>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</si>
  <si>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</si>
  <si>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</si>
  <si>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</si>
  <si>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</si>
  <si>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</si>
  <si>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</si>
  <si>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</si>
  <si>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</si>
  <si>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</si>
  <si>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</si>
  <si>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</si>
  <si>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</si>
  <si>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</si>
  <si>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</si>
  <si>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</si>
  <si>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</si>
  <si>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</si>
  <si>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</si>
  <si>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</si>
  <si>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</si>
  <si>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</si>
  <si>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</si>
  <si>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</si>
  <si>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</si>
  <si>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</si>
  <si>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</si>
  <si>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</si>
  <si>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</si>
  <si>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</si>
  <si>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</si>
  <si>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</si>
  <si>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</si>
  <si>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</si>
  <si>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</si>
  <si>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</si>
  <si>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</si>
  <si>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</si>
  <si>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</si>
  <si>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</si>
  <si>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</si>
  <si>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</si>
  <si>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</si>
  <si>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</si>
  <si>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</si>
  <si>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</si>
  <si>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</si>
  <si>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</si>
  <si>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</si>
  <si>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</si>
  <si>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</si>
  <si>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</si>
  <si>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</si>
  <si>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</si>
  <si>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</si>
  <si>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</si>
  <si>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</si>
  <si>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</si>
  <si>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</si>
  <si>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</si>
  <si>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</si>
  <si>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</si>
  <si>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</si>
  <si>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</si>
  <si>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</si>
  <si>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</si>
  <si>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</si>
  <si>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</si>
  <si>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</si>
  <si>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</si>
  <si>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</si>
  <si>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</si>
  <si>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</si>
  <si>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</si>
  <si>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</si>
  <si>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</si>
  <si>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</si>
  <si>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</si>
  <si>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</si>
  <si>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</si>
  <si>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</si>
  <si>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</si>
  <si>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</si>
  <si>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</si>
  <si>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</si>
  <si>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</si>
  <si>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</si>
  <si>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</si>
  <si>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</si>
  <si>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</si>
  <si>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</si>
  <si>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</si>
  <si>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</si>
  <si>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</si>
  <si>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</si>
  <si>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</si>
  <si>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</si>
  <si>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</si>
  <si>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</si>
  <si>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</si>
  <si>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</si>
  <si>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</si>
  <si>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</si>
  <si>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</si>
  <si>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</si>
  <si>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</si>
  <si>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</si>
  <si>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</si>
  <si>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</si>
  <si>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</si>
  <si>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</si>
  <si>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</si>
  <si>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</si>
  <si>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</si>
  <si>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</si>
  <si>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</si>
  <si>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</si>
  <si>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</si>
  <si>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</si>
  <si>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</si>
  <si>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</si>
  <si>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</si>
  <si>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</si>
  <si>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</si>
  <si>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</si>
  <si>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</si>
  <si>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</si>
  <si>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</si>
  <si>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</si>
  <si>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</si>
  <si>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</si>
  <si>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</si>
  <si>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</si>
  <si>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</si>
  <si>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</si>
  <si>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</si>
  <si>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</si>
  <si>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</si>
  <si>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</si>
  <si>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</si>
  <si>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</si>
  <si>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</si>
  <si>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</si>
  <si>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</si>
  <si>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</si>
  <si>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</si>
  <si>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</si>
  <si>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</si>
  <si>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</si>
  <si>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</si>
  <si>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</si>
  <si>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</si>
  <si>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</si>
  <si>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</si>
  <si>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</si>
  <si>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</si>
  <si>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</si>
  <si>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</si>
  <si>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</si>
  <si>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</si>
  <si>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</si>
  <si>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</si>
  <si>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</si>
  <si>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</si>
  <si>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</si>
  <si>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</si>
  <si>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</si>
  <si>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</si>
  <si>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</si>
  <si>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</si>
  <si>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</si>
  <si>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</si>
  <si>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</si>
  <si>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</si>
  <si>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</si>
  <si>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</si>
  <si>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</si>
  <si>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</si>
  <si>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</si>
  <si>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</si>
  <si>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</si>
  <si>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</si>
  <si>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</si>
  <si>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</si>
  <si>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</si>
  <si>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</si>
  <si>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</si>
  <si>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</si>
  <si>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</si>
  <si>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</si>
  <si>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</si>
  <si>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</si>
  <si>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</si>
  <si>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</si>
  <si>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</si>
  <si>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</si>
  <si>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</si>
  <si>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</si>
  <si>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</si>
  <si>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</si>
  <si>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</si>
  <si>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</si>
  <si>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</si>
  <si>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</si>
  <si>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</si>
  <si>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</si>
  <si>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</si>
  <si>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</si>
  <si>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</si>
  <si>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</si>
  <si>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</si>
  <si>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</si>
  <si>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</si>
  <si>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</si>
  <si>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</si>
  <si>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</si>
  <si>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</si>
  <si>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</si>
  <si>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</si>
  <si>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</si>
  <si>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</si>
  <si>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</si>
  <si>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</si>
  <si>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</si>
  <si>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</si>
  <si>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</si>
  <si>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</si>
  <si>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</si>
  <si>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</si>
  <si>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</si>
  <si>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</si>
  <si>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</si>
  <si>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</si>
  <si>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</si>
  <si>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</si>
  <si>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</si>
  <si>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</si>
  <si>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</si>
  <si>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</si>
  <si>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</si>
  <si>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</si>
  <si>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</si>
  <si>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</si>
  <si>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</si>
  <si>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</si>
  <si>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</si>
  <si>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</si>
  <si>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</si>
  <si>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</si>
  <si>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</si>
  <si>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</si>
  <si>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</si>
  <si>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</si>
  <si>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</si>
  <si>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</si>
  <si>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</si>
  <si>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</si>
  <si>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</si>
  <si>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</si>
  <si>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</si>
  <si>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</si>
  <si>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</si>
  <si>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</si>
  <si>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</si>
  <si>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</si>
  <si>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</si>
  <si>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</si>
  <si>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</si>
  <si>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</si>
  <si>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</si>
  <si>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</si>
  <si>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</si>
  <si>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</si>
  <si>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</si>
  <si>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</si>
  <si>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</si>
  <si>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</si>
  <si>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</si>
  <si>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</si>
  <si>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</si>
  <si>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</si>
  <si>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</si>
  <si>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</si>
  <si>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</si>
  <si>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</si>
  <si>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</si>
  <si>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</si>
  <si>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</si>
  <si>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</si>
  <si>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</si>
  <si>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</si>
  <si>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</si>
  <si>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</si>
  <si>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</si>
  <si>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</si>
  <si>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</si>
  <si>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</si>
  <si>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</si>
  <si>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</si>
  <si>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</si>
  <si>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</si>
  <si>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</si>
  <si>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</si>
  <si>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</si>
  <si>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</si>
  <si>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</si>
  <si>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</si>
  <si>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</si>
  <si>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</si>
  <si>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</si>
  <si>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</si>
  <si>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</si>
  <si>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</si>
  <si>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</si>
  <si>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</si>
  <si>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</si>
  <si>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</si>
  <si>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</si>
  <si>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</si>
  <si>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</si>
  <si>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</si>
  <si>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</si>
  <si>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</si>
  <si>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</si>
  <si>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</si>
  <si>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</si>
  <si>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</si>
  <si>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</si>
  <si>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</si>
  <si>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</si>
  <si>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</si>
  <si>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</si>
  <si>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</si>
  <si>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</si>
  <si>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</si>
  <si>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</si>
  <si>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</si>
  <si>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</si>
  <si>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</si>
  <si>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</si>
  <si>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</si>
  <si>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</si>
  <si>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</si>
  <si>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</si>
  <si>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</si>
  <si>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</si>
  <si>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</si>
  <si>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</si>
  <si>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</si>
  <si>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</si>
  <si>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</si>
  <si>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</si>
  <si>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</si>
  <si>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</si>
  <si>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</si>
  <si>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</si>
  <si>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</si>
  <si>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</si>
  <si>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</si>
  <si>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</si>
  <si>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</si>
  <si>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</si>
  <si>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</si>
  <si>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</si>
  <si>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</si>
  <si>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</si>
  <si>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</si>
  <si>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</si>
  <si>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</si>
  <si>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</si>
  <si>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</si>
  <si>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</si>
  <si>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</si>
  <si>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</si>
  <si>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</si>
  <si>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</si>
  <si>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</si>
  <si>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</si>
  <si>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</si>
  <si>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</si>
  <si>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</si>
  <si>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</si>
  <si>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</si>
  <si>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</si>
  <si>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</si>
  <si>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</si>
  <si>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</si>
  <si>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</si>
  <si>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</si>
  <si>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</si>
  <si>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</si>
  <si>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</si>
  <si>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</si>
  <si>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</si>
  <si>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</si>
  <si>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</si>
  <si>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</si>
  <si>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</si>
  <si>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</si>
  <si>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</si>
  <si>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</si>
  <si>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</si>
  <si>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</si>
  <si>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</si>
  <si>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</si>
  <si>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</si>
  <si>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</si>
  <si>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</si>
  <si>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</si>
  <si>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</si>
  <si>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</si>
  <si>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</si>
  <si>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</si>
  <si>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</si>
  <si>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</si>
  <si>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</si>
  <si>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</si>
  <si>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</si>
  <si>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</si>
  <si>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</si>
  <si>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</si>
  <si>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</si>
  <si>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</si>
  <si>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</si>
  <si>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</si>
  <si>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</si>
  <si>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</si>
  <si>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</si>
  <si>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</si>
  <si>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</si>
  <si>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</si>
  <si>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</si>
  <si>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</si>
  <si>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</si>
  <si>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</si>
  <si>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</si>
  <si>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</si>
  <si>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</si>
  <si>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</si>
  <si>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</si>
  <si>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</si>
  <si>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</si>
  <si>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</si>
  <si>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</si>
  <si>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</si>
  <si>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</si>
  <si>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</si>
  <si>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</si>
  <si>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</si>
  <si>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</si>
  <si>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</si>
  <si>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</si>
  <si>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</si>
  <si>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</si>
  <si>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</si>
  <si>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</si>
  <si>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</si>
  <si>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</si>
  <si>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</si>
  <si>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</si>
  <si>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</si>
  <si>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</si>
  <si>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</si>
  <si>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</si>
  <si>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</si>
  <si>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</si>
  <si>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</si>
  <si>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</si>
  <si>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</si>
  <si>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</si>
  <si>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</si>
  <si>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</si>
  <si>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</si>
  <si>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</si>
  <si>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</si>
  <si>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</si>
  <si>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</si>
  <si>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</si>
  <si>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</si>
  <si>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</si>
  <si>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</si>
  <si>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</si>
  <si>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</si>
  <si>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</si>
  <si>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</si>
  <si>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</si>
  <si>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</si>
  <si>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</si>
  <si>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</si>
  <si>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</si>
  <si>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</si>
  <si>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</si>
  <si>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</si>
  <si>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</si>
  <si>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</si>
  <si>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</si>
  <si>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</si>
  <si>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</si>
  <si>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</si>
  <si>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</si>
  <si>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</si>
  <si>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</si>
  <si>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</si>
  <si>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</si>
  <si>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</si>
  <si>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</si>
  <si>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</si>
  <si>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</si>
  <si>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</si>
  <si>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</si>
  <si>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</si>
  <si>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</si>
  <si>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</si>
  <si>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</si>
  <si>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</si>
  <si>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</si>
  <si>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</si>
  <si>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</si>
  <si>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</si>
  <si>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</si>
  <si>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</si>
  <si>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</si>
  <si>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</si>
  <si>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</si>
  <si>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</si>
  <si>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</si>
  <si>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</si>
  <si>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</si>
  <si>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</si>
  <si>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</si>
  <si>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</si>
  <si>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</si>
  <si>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</si>
  <si>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</si>
  <si>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</si>
  <si>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</si>
  <si>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</si>
  <si>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</si>
  <si>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</si>
  <si>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</si>
  <si>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</si>
  <si>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</si>
  <si>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</si>
  <si>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</si>
  <si>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</si>
  <si>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</si>
  <si>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</si>
  <si>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</si>
  <si>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</si>
  <si>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</si>
  <si>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</si>
  <si>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</si>
  <si>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</si>
  <si>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</si>
  <si>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</si>
  <si>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</si>
  <si>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</si>
  <si>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</si>
  <si>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</si>
  <si>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</si>
  <si>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</si>
  <si>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</si>
  <si>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</si>
  <si>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</si>
  <si>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</si>
  <si>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</si>
  <si>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</si>
  <si>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</si>
  <si>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</si>
  <si>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</si>
  <si>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</si>
  <si>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</si>
  <si>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</si>
  <si>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</si>
  <si>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</si>
  <si>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</si>
  <si>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</si>
  <si>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</si>
  <si>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</si>
  <si>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</si>
  <si>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</si>
  <si>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</si>
  <si>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</si>
  <si>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</si>
  <si>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</si>
  <si>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</si>
  <si>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</si>
  <si>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</si>
  <si>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</si>
  <si>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</si>
  <si>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</si>
  <si>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</si>
  <si>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</si>
  <si>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</si>
  <si>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</si>
  <si>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</si>
  <si>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</si>
  <si>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</si>
  <si>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</si>
  <si>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</si>
  <si>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</si>
  <si>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</si>
  <si>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</si>
  <si>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</si>
  <si>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</si>
  <si>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</si>
  <si>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</si>
  <si>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</si>
  <si>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</si>
  <si>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</si>
  <si>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</si>
  <si>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</si>
  <si>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</si>
  <si>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</si>
  <si>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</si>
  <si>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</si>
  <si>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</si>
  <si>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</si>
  <si>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</si>
  <si>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</si>
  <si>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</si>
  <si>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</si>
  <si>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</si>
  <si>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</si>
  <si>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</si>
  <si>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</si>
  <si>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</si>
  <si>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</si>
  <si>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</si>
  <si>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</si>
  <si>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</si>
  <si>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</si>
  <si>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</si>
  <si>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</si>
  <si>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</si>
  <si>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</si>
  <si>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</si>
  <si>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</si>
  <si>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</si>
  <si>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</si>
  <si>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</si>
  <si>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</si>
  <si>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</si>
  <si>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</si>
  <si>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</si>
  <si>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</si>
  <si>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</si>
  <si>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</si>
  <si>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</si>
  <si>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</si>
  <si>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</si>
  <si>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</si>
  <si>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</si>
  <si>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</si>
  <si>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</si>
  <si>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</si>
  <si>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</si>
  <si>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</si>
  <si>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</si>
  <si>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</si>
  <si>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</si>
  <si>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</si>
  <si>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</si>
  <si>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</si>
  <si>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</si>
  <si>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</si>
  <si>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</si>
  <si>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</si>
  <si>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</si>
  <si>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</si>
  <si>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</si>
  <si>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</si>
  <si>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</si>
  <si>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</si>
  <si>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</si>
  <si>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</si>
  <si>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</si>
  <si>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</si>
  <si>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</si>
  <si>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</si>
  <si>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</si>
  <si>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</si>
  <si>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</si>
  <si>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</si>
  <si>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</si>
  <si>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</si>
  <si>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</si>
  <si>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</si>
  <si>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</si>
  <si>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</si>
  <si>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</si>
  <si>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</si>
  <si>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</si>
  <si>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</si>
  <si>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</si>
  <si>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</si>
  <si>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</si>
  <si>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</si>
  <si>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</si>
  <si>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</si>
  <si>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</si>
  <si>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</si>
  <si>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</si>
  <si>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</si>
  <si>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</si>
  <si>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</si>
  <si>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</si>
  <si>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</si>
  <si>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</si>
  <si>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</si>
  <si>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</si>
  <si>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</si>
  <si>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</si>
  <si>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</si>
  <si>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</si>
  <si>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</si>
  <si>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</si>
  <si>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</si>
  <si>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</si>
  <si>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</si>
  <si>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</si>
  <si>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</si>
  <si>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</si>
  <si>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</si>
  <si>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</si>
  <si>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</si>
  <si>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</si>
  <si>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</si>
  <si>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</si>
  <si>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</si>
  <si>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</si>
  <si>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</si>
  <si>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</si>
  <si>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</si>
  <si>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</si>
  <si>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</si>
  <si>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</si>
  <si>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</si>
  <si>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</si>
  <si>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</si>
  <si>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</si>
  <si>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</si>
  <si>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</si>
  <si>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</si>
  <si>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</si>
  <si>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</si>
  <si>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</si>
  <si>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</si>
  <si>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</si>
  <si>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</si>
  <si>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</si>
  <si>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</si>
  <si>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</si>
  <si>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</si>
  <si>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</si>
  <si>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</si>
  <si>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</si>
  <si>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</si>
  <si>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</si>
  <si>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</si>
  <si>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</si>
  <si>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</si>
  <si>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</si>
  <si>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</si>
  <si>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</si>
  <si>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</si>
  <si>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</si>
  <si>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</si>
  <si>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</si>
  <si>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</si>
  <si>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</si>
  <si>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</si>
  <si>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</si>
  <si>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</si>
  <si>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</si>
  <si>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</si>
  <si>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</si>
  <si>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</si>
  <si>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</si>
  <si>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</si>
  <si>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</si>
  <si>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</si>
  <si>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</si>
  <si>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</si>
  <si>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</si>
  <si>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</si>
  <si>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</si>
  <si>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</si>
  <si>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</si>
  <si>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</si>
  <si>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</si>
  <si>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</si>
  <si>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</si>
  <si>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</si>
  <si>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</si>
  <si>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</si>
  <si>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</si>
  <si>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</si>
  <si>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</si>
  <si>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</si>
  <si>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</si>
  <si>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</si>
  <si>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</si>
  <si>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</si>
  <si>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</si>
  <si>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</si>
  <si>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</si>
  <si>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</si>
  <si>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</si>
  <si>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</si>
  <si>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</si>
  <si>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</si>
  <si>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</si>
  <si>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</si>
  <si>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</si>
  <si>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</si>
  <si>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</si>
  <si>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</si>
  <si>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</si>
  <si>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</si>
  <si>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</si>
  <si>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</si>
  <si>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</si>
  <si>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</si>
  <si>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</si>
  <si>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</si>
  <si>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</si>
  <si>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</si>
  <si>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</si>
  <si>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</si>
  <si>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</si>
  <si>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</si>
  <si>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</si>
  <si>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</si>
  <si>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</si>
  <si>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</si>
  <si>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</si>
  <si>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</si>
  <si>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</si>
  <si>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</si>
  <si>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</si>
  <si>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</si>
  <si>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</si>
  <si>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</si>
  <si>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</si>
  <si>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</si>
  <si>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</si>
  <si>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</si>
  <si>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</si>
  <si>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</si>
  <si>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</si>
  <si>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</si>
  <si>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</si>
  <si>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</si>
  <si>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</si>
  <si>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</si>
  <si>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</si>
  <si>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</si>
  <si>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</si>
  <si>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</si>
  <si>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</si>
  <si>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</si>
  <si>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</si>
  <si>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</si>
  <si>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</si>
  <si>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</si>
  <si>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</si>
  <si>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</si>
  <si>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</si>
  <si>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</si>
  <si>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</si>
  <si>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</si>
  <si>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</si>
  <si>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</si>
  <si>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</si>
  <si>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</si>
  <si>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</si>
  <si>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</si>
  <si>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</si>
  <si>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</si>
  <si>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</si>
  <si>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</si>
  <si>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</si>
  <si>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</si>
  <si>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</si>
  <si>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</si>
  <si>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</si>
  <si>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</si>
  <si>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</si>
  <si>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</si>
  <si>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</si>
  <si>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</si>
  <si>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</si>
  <si>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</si>
  <si>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</si>
  <si>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</si>
  <si>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</si>
  <si>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</si>
  <si>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</si>
  <si>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</si>
  <si>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</si>
  <si>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</si>
  <si>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</si>
  <si>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</si>
  <si>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</si>
  <si>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</si>
  <si>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</si>
  <si>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</si>
  <si>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</si>
  <si>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</si>
  <si>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</si>
  <si>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</si>
  <si>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</si>
  <si>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</si>
  <si>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</si>
  <si>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</si>
  <si>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</si>
  <si>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</si>
  <si>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</si>
  <si>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</si>
  <si>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</si>
  <si>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</si>
  <si>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</si>
  <si>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</si>
  <si>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</si>
  <si>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</si>
  <si>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</si>
  <si>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</si>
  <si>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</si>
  <si>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</si>
  <si>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</si>
  <si>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</si>
  <si>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</si>
  <si>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</si>
  <si>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</si>
  <si>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</si>
  <si>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</si>
  <si>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</si>
  <si>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</si>
  <si>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</si>
  <si>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</si>
  <si>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</si>
  <si>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</si>
  <si>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</si>
  <si>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</si>
  <si>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</si>
  <si>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</si>
  <si>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</si>
  <si>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</si>
  <si>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</si>
  <si>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</si>
  <si>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</si>
  <si>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</si>
  <si>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</si>
  <si>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</si>
  <si>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</si>
  <si>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</si>
  <si>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</si>
  <si>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</si>
  <si>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</si>
  <si>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</si>
  <si>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</si>
  <si>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</si>
  <si>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</si>
  <si>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</si>
  <si>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</si>
  <si>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</si>
  <si>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</si>
  <si>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</si>
  <si>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</si>
  <si>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</si>
  <si>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</si>
  <si>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</si>
  <si>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</si>
  <si>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</si>
  <si>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</si>
  <si>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</si>
  <si>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</si>
  <si>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</si>
  <si>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</si>
  <si>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</si>
  <si>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</si>
  <si>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</si>
  <si>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</si>
  <si>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</si>
  <si>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</si>
  <si>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</si>
  <si>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</si>
  <si>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</si>
  <si>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</si>
  <si>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</si>
  <si>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</si>
  <si>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</si>
  <si>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</si>
  <si>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</si>
  <si>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</si>
  <si>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</si>
  <si>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</si>
  <si>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</si>
  <si>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</si>
  <si>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</si>
  <si>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</si>
  <si>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</si>
  <si>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</si>
  <si>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</si>
  <si>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</si>
  <si>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</si>
  <si>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</si>
  <si>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</si>
  <si>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</si>
  <si>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</si>
  <si>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</si>
  <si>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</si>
  <si>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</si>
  <si>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</si>
  <si>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</si>
  <si>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</si>
  <si>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</si>
  <si>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</si>
  <si>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</si>
  <si>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</si>
  <si>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</si>
  <si>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</si>
  <si>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</si>
  <si>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</si>
  <si>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</si>
  <si>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</si>
  <si>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</si>
  <si>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</si>
  <si>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</si>
  <si>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</si>
  <si>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</si>
  <si>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</si>
  <si>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</si>
  <si>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</si>
  <si>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</si>
  <si>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</si>
  <si>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</si>
  <si>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</si>
  <si>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</si>
  <si>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</si>
  <si>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</si>
  <si>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</si>
  <si>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</si>
  <si>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</si>
  <si>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</si>
  <si>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</si>
  <si>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</si>
  <si>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</si>
  <si>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</si>
  <si>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</si>
  <si>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</si>
  <si>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</si>
  <si>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</si>
  <si>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</si>
  <si>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</si>
  <si>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</si>
  <si>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</si>
  <si>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</si>
  <si>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</si>
  <si>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</si>
  <si>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</si>
  <si>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</si>
  <si>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</si>
  <si>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</si>
  <si>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</si>
  <si>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</si>
  <si>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</si>
  <si>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</si>
  <si>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</si>
  <si>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</si>
  <si>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</si>
  <si>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</si>
  <si>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</si>
  <si>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</si>
  <si>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</si>
  <si>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</si>
  <si>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</si>
  <si>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</si>
  <si>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</si>
  <si>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</si>
  <si>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</si>
  <si>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</si>
  <si>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</si>
  <si>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</si>
  <si>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</si>
  <si>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</si>
  <si>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</si>
  <si>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</si>
  <si>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</si>
  <si>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</si>
  <si>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</si>
  <si>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</si>
  <si>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</si>
  <si>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</si>
  <si>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</si>
  <si>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</si>
  <si>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</si>
  <si>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</si>
  <si>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</si>
  <si>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</si>
  <si>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</si>
  <si>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</si>
  <si>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</si>
  <si>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</si>
  <si>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</si>
  <si>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</si>
  <si>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</si>
  <si>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</si>
  <si>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</si>
  <si>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</si>
  <si>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</si>
  <si>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</si>
  <si>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</si>
  <si>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</si>
  <si>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</si>
  <si>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</si>
  <si>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</si>
  <si>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</si>
  <si>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</si>
  <si>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</si>
  <si>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</si>
  <si>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</si>
  <si>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</si>
  <si>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</si>
  <si>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</si>
  <si>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</si>
  <si>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</si>
  <si>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</si>
  <si>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</si>
  <si>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</si>
  <si>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</si>
  <si>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</si>
  <si>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</si>
  <si>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</si>
  <si>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</si>
  <si>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</si>
  <si>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</si>
  <si>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</si>
  <si>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</si>
  <si>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</si>
  <si>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</si>
  <si>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</si>
  <si>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</si>
  <si>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</si>
  <si>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</si>
  <si>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</si>
  <si>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</si>
  <si>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</si>
  <si>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</si>
  <si>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</si>
  <si>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</si>
  <si>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</si>
  <si>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</si>
  <si>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</si>
  <si>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</si>
  <si>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</si>
  <si>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</si>
  <si>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</si>
  <si>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</si>
  <si>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</si>
  <si>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</si>
  <si>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</si>
  <si>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</si>
  <si>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</si>
  <si>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</si>
  <si>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</si>
  <si>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</si>
  <si>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</si>
  <si>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</si>
  <si>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</si>
  <si>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</si>
  <si>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</si>
  <si>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</si>
  <si>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</si>
  <si>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</si>
  <si>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</si>
  <si>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</si>
  <si>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</si>
  <si>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</si>
  <si>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</si>
  <si>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</si>
  <si>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</si>
  <si>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</si>
  <si>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</si>
  <si>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</si>
  <si>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</si>
  <si>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</si>
  <si>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</si>
  <si>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</si>
  <si>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</si>
  <si>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</si>
  <si>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</si>
  <si>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</si>
  <si>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</si>
  <si>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</si>
  <si>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</si>
  <si>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</si>
  <si>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</si>
  <si>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</si>
  <si>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</si>
  <si>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</si>
  <si>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</si>
  <si>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</si>
  <si>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</si>
  <si>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</si>
  <si>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</si>
  <si>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</si>
  <si>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</si>
  <si>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</si>
  <si>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</si>
  <si>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</si>
  <si>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</si>
  <si>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</si>
  <si>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</si>
  <si>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</si>
  <si>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</si>
  <si>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</si>
  <si>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</si>
  <si>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</si>
  <si>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</si>
  <si>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</si>
  <si>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</si>
  <si>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</si>
  <si>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</si>
  <si>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</si>
  <si>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</si>
  <si>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</si>
  <si>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</si>
  <si>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</si>
  <si>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</si>
  <si>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</si>
  <si>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</si>
  <si>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</si>
  <si>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</si>
  <si>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</si>
  <si>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</si>
  <si>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</si>
  <si>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</si>
  <si>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</si>
  <si>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</si>
  <si>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</si>
  <si>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</si>
  <si>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</si>
  <si>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</si>
  <si>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</si>
  <si>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</si>
  <si>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</si>
  <si>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</si>
  <si>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</si>
  <si>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</si>
  <si>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</si>
  <si>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</si>
  <si>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</si>
  <si>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</si>
  <si>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</si>
  <si>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</si>
  <si>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</si>
  <si>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</si>
  <si>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</si>
  <si>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</si>
  <si>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</si>
  <si>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</si>
  <si>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</si>
  <si>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</si>
  <si>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</si>
  <si>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</si>
  <si>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</si>
  <si>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</si>
  <si>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</si>
  <si>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</si>
  <si>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</si>
  <si>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</si>
  <si>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</si>
  <si>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</si>
  <si>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</si>
  <si>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</si>
  <si>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</si>
  <si>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</si>
  <si>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</si>
  <si>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</si>
  <si>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</si>
  <si>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</si>
  <si>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</si>
  <si>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</si>
  <si>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</si>
  <si>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</si>
  <si>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</si>
  <si>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</si>
  <si>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</si>
  <si>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</si>
  <si>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</si>
  <si>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</si>
  <si>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</si>
  <si>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</si>
  <si>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</si>
  <si>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</si>
  <si>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</si>
  <si>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</si>
  <si>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</si>
  <si>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</si>
  <si>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</si>
  <si>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</si>
  <si>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</si>
  <si>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</si>
  <si>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</si>
  <si>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</si>
  <si>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</si>
  <si>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</si>
  <si>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</si>
  <si>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</si>
  <si>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</si>
  <si>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</si>
  <si>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</si>
  <si>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</si>
  <si>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</si>
  <si>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</si>
  <si>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</si>
  <si>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</si>
  <si>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</si>
  <si>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</si>
  <si>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</si>
  <si>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</si>
  <si>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</si>
  <si>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</si>
  <si>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</si>
  <si>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</si>
  <si>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</si>
  <si>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</si>
  <si>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</si>
  <si>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</si>
  <si>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</si>
  <si>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</si>
  <si>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</si>
  <si>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</si>
  <si>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</si>
  <si>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</si>
  <si>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</si>
  <si>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</si>
  <si>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</si>
  <si>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</si>
  <si>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</si>
  <si>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</si>
  <si>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</si>
  <si>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</si>
  <si>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</si>
  <si>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</si>
  <si>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</si>
  <si>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</si>
  <si>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</si>
  <si>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</si>
  <si>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</si>
  <si>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</si>
  <si>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</si>
  <si>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</si>
  <si>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</si>
  <si>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</si>
  <si>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</si>
  <si>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</si>
  <si>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</si>
  <si>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</si>
  <si>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</si>
  <si>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</si>
  <si>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</si>
  <si>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</si>
  <si>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</si>
  <si>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</si>
  <si>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</si>
  <si>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</si>
  <si>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</si>
  <si>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</si>
  <si>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</si>
  <si>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</si>
  <si>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</si>
  <si>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</si>
  <si>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</si>
  <si>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</si>
  <si>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</si>
  <si>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</si>
  <si>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</si>
  <si>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</si>
  <si>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</si>
  <si>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</si>
  <si>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</si>
  <si>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</si>
  <si>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</si>
  <si>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</si>
  <si>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</si>
  <si>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</si>
  <si>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</si>
  <si>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</si>
  <si>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</si>
  <si>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</si>
  <si>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</si>
  <si>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</si>
  <si>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</si>
  <si>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</si>
  <si>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</si>
  <si>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</si>
  <si>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</si>
  <si>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</si>
  <si>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</si>
  <si>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</si>
  <si>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</si>
  <si>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</si>
  <si>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</si>
  <si>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</si>
  <si>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</si>
  <si>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</si>
  <si>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</si>
  <si>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</si>
  <si>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</si>
  <si>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</si>
  <si>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</si>
  <si>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</si>
  <si>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</si>
  <si>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</si>
  <si>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</si>
  <si>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</si>
  <si>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</si>
  <si>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</si>
  <si>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</si>
  <si>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</si>
  <si>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</si>
  <si>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</si>
  <si>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</si>
  <si>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</si>
  <si>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</si>
  <si>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</si>
  <si>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</si>
  <si>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</si>
  <si>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</si>
  <si>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</si>
  <si>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</si>
  <si>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</si>
  <si>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</si>
  <si>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</si>
  <si>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</si>
  <si>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</si>
  <si>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</si>
  <si>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</si>
  <si>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</si>
  <si>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</si>
  <si>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</si>
  <si>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</si>
  <si>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</si>
  <si>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</si>
  <si>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</si>
  <si>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</si>
  <si>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</si>
  <si>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</si>
  <si>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</si>
  <si>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</si>
  <si>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</si>
  <si>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</si>
  <si>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</si>
  <si>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</si>
  <si>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</si>
  <si>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</si>
  <si>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</si>
  <si>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</si>
  <si>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</si>
  <si>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</si>
  <si>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</si>
  <si>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</si>
  <si>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</si>
  <si>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</si>
  <si>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</si>
  <si>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</si>
  <si>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</si>
  <si>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</si>
  <si>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</si>
  <si>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</si>
  <si>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</si>
  <si>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</si>
  <si>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</si>
  <si>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</si>
  <si>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</si>
  <si>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</si>
  <si>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</si>
  <si>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</si>
  <si>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</si>
  <si>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</si>
  <si>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</si>
  <si>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</si>
  <si>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</si>
  <si>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</si>
  <si>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</si>
  <si>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</si>
  <si>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</si>
  <si>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</si>
  <si>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</si>
  <si>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</si>
  <si>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</si>
  <si>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</si>
  <si>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</si>
  <si>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</si>
  <si>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</si>
  <si>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</si>
  <si>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</si>
  <si>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</si>
  <si>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</si>
  <si>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</si>
  <si>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</si>
  <si>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</si>
  <si>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</si>
  <si>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</si>
  <si>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</si>
  <si>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</si>
  <si>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</si>
  <si>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</si>
  <si>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</si>
  <si>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</si>
  <si>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</si>
  <si>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</si>
  <si>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</si>
  <si>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</si>
  <si>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</si>
  <si>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</si>
  <si>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</si>
  <si>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</si>
  <si>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</si>
  <si>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</si>
  <si>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</si>
  <si>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</si>
  <si>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</si>
  <si>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</si>
  <si>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</si>
  <si>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</si>
  <si>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</si>
  <si>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</si>
  <si>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</si>
  <si>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</si>
  <si>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</si>
  <si>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</si>
  <si>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</si>
  <si>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</si>
  <si>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</si>
  <si>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</si>
  <si>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</si>
  <si>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</si>
  <si>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</si>
  <si>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</si>
  <si>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</si>
  <si>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</si>
  <si>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</si>
  <si>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</si>
  <si>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</si>
  <si>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</si>
  <si>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</si>
  <si>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</si>
  <si>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</si>
  <si>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</si>
  <si>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</si>
  <si>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</si>
  <si>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</si>
  <si>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</si>
  <si>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</si>
  <si>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</si>
  <si>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</si>
  <si>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</si>
  <si>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</si>
  <si>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</si>
  <si>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</si>
  <si>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</si>
  <si>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</si>
  <si>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</si>
  <si>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</si>
  <si>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</si>
  <si>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</si>
  <si>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</si>
  <si>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</si>
  <si>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</si>
  <si>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</si>
  <si>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</si>
  <si>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</si>
  <si>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</si>
  <si>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</si>
  <si>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</si>
  <si>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</si>
  <si>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</si>
  <si>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</si>
  <si>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</si>
  <si>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</si>
  <si>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</si>
  <si>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</si>
  <si>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</si>
  <si>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</si>
  <si>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</si>
  <si>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</si>
  <si>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</si>
  <si>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</si>
  <si>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</si>
  <si>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</si>
  <si>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</si>
  <si>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</si>
  <si>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</si>
  <si>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</si>
  <si>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</si>
  <si>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</si>
  <si>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</si>
  <si>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</si>
  <si>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</si>
  <si>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</si>
  <si>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</si>
  <si>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</si>
  <si>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</si>
  <si>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</si>
  <si>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</si>
  <si>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</si>
  <si>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</si>
  <si>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</si>
  <si>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</si>
  <si>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</si>
  <si>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</si>
  <si>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</si>
  <si>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</si>
  <si>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</si>
  <si>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</si>
  <si>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</si>
  <si>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</si>
  <si>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</si>
  <si>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</si>
  <si>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</si>
  <si>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</si>
  <si>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</si>
  <si>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</si>
  <si>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</si>
  <si>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</si>
  <si>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</si>
  <si>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</si>
  <si>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</si>
  <si>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</si>
  <si>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</si>
  <si>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</si>
  <si>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</si>
  <si>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</si>
  <si>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</si>
  <si>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</si>
  <si>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</si>
  <si>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</si>
  <si>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</si>
  <si>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</si>
  <si>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</si>
  <si>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</si>
  <si>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</si>
  <si>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</si>
  <si>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</si>
  <si>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</si>
  <si>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</si>
  <si>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</si>
  <si>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</si>
  <si>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</si>
  <si>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</si>
  <si>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</si>
  <si>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</si>
  <si>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</si>
  <si>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</si>
  <si>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</si>
  <si>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</si>
  <si>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</si>
  <si>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</si>
  <si>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</si>
  <si>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</si>
  <si>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</si>
  <si>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</si>
  <si>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</si>
  <si>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</si>
  <si>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</si>
  <si>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</si>
  <si>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</si>
  <si>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</si>
  <si>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</si>
  <si>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</si>
  <si>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</si>
  <si>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</si>
  <si>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</si>
  <si>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</si>
  <si>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</si>
  <si>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</si>
  <si>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</si>
  <si>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</si>
  <si>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</si>
  <si>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</si>
  <si>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</si>
  <si>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</si>
  <si>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</si>
  <si>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</si>
  <si>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</si>
  <si>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</si>
  <si>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</si>
  <si>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</si>
  <si>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</si>
  <si>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</si>
  <si>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</si>
  <si>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</si>
  <si>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</si>
  <si>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</si>
  <si>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</si>
  <si>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</si>
  <si>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</si>
  <si>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</si>
  <si>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</si>
  <si>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</si>
  <si>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</si>
  <si>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</si>
  <si>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</si>
  <si>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</si>
  <si>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</si>
  <si>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</si>
  <si>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</si>
  <si>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</si>
  <si>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</si>
  <si>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</si>
  <si>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</si>
  <si>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</si>
  <si>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</si>
  <si>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</si>
  <si>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</si>
  <si>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</si>
  <si>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</si>
  <si>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</si>
  <si>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</si>
  <si>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</si>
  <si>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</si>
  <si>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</si>
  <si>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</si>
  <si>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</si>
  <si>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</si>
  <si>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</si>
  <si>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</si>
  <si>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</si>
  <si>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</si>
  <si>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</si>
  <si>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</si>
  <si>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</si>
  <si>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</si>
  <si>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</si>
  <si>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</si>
  <si>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</si>
  <si>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</si>
  <si>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</si>
  <si>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</si>
  <si>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</si>
  <si>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</si>
  <si>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</si>
  <si>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</si>
  <si>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</si>
  <si>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</si>
  <si>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</si>
  <si>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</si>
  <si>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</si>
  <si>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</si>
  <si>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</si>
  <si>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</si>
  <si>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</si>
  <si>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</si>
  <si>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</si>
  <si>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</si>
  <si>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</si>
  <si>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</si>
  <si>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</si>
  <si>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</si>
  <si>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</si>
  <si>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</si>
  <si>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</si>
  <si>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</si>
  <si>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</si>
  <si>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</si>
  <si>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</si>
  <si>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</si>
  <si>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</si>
  <si>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</si>
  <si>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</si>
  <si>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</si>
  <si>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</si>
  <si>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</si>
  <si>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</si>
  <si>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</si>
  <si>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</si>
  <si>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</si>
  <si>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</si>
  <si>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</si>
  <si>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</si>
  <si>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</si>
  <si>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</si>
  <si>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</si>
  <si>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</si>
  <si>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</si>
  <si>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</si>
  <si>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</si>
  <si>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</si>
  <si>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</si>
  <si>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</si>
  <si>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</si>
  <si>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</si>
  <si>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</si>
  <si>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</si>
  <si>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</si>
  <si>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</si>
  <si>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</si>
  <si>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</si>
  <si>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</si>
  <si>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</si>
  <si>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</si>
  <si>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</si>
  <si>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</si>
  <si>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</si>
  <si>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</si>
  <si>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</si>
  <si>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</si>
  <si>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</si>
  <si>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</si>
  <si>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</si>
  <si>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</si>
  <si>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</si>
  <si>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</si>
  <si>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</si>
  <si>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</si>
  <si>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</si>
  <si>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</si>
  <si>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</si>
  <si>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</si>
  <si>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</si>
  <si>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</si>
  <si>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</si>
  <si>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</si>
  <si>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</si>
  <si>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</si>
  <si>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</si>
  <si>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</si>
  <si>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</si>
  <si>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</si>
  <si>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</si>
  <si>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</si>
  <si>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</si>
  <si>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</si>
  <si>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</si>
  <si>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</si>
  <si>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</si>
  <si>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</si>
  <si>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</si>
  <si>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</si>
  <si>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</si>
  <si>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</si>
  <si>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</si>
  <si>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</si>
  <si>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</si>
  <si>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</si>
  <si>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</si>
  <si>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</si>
  <si>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</si>
  <si>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</si>
  <si>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</si>
  <si>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</si>
  <si>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</si>
  <si>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</si>
  <si>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</si>
  <si>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</si>
  <si>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</si>
  <si>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</si>
  <si>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</si>
  <si>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</si>
  <si>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</si>
  <si>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</si>
  <si>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</si>
  <si>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</si>
  <si>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</si>
  <si>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</si>
  <si>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</si>
  <si>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</si>
  <si>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</si>
  <si>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</si>
  <si>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</si>
  <si>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</si>
  <si>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</si>
  <si>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</si>
  <si>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</si>
  <si>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</si>
  <si>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</si>
  <si>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</si>
  <si>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</si>
  <si>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</si>
  <si>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</si>
  <si>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</si>
  <si>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</si>
  <si>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</si>
  <si>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</si>
  <si>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</si>
  <si>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</si>
  <si>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</si>
  <si>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</si>
  <si>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</si>
  <si>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</si>
  <si>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</si>
  <si>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</si>
  <si>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</si>
  <si>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</si>
  <si>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</si>
  <si>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</si>
  <si>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</si>
  <si>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</si>
  <si>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</si>
  <si>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</si>
  <si>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</si>
  <si>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</si>
  <si>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</si>
  <si>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</si>
  <si>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</si>
  <si>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</si>
  <si>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</si>
  <si>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</si>
  <si>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</si>
  <si>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</si>
  <si>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</si>
  <si>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</si>
  <si>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</si>
  <si>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</si>
  <si>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</si>
  <si>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</si>
  <si>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</si>
  <si>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</si>
  <si>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</si>
  <si>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</si>
  <si>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</si>
  <si>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</si>
  <si>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</si>
  <si>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</si>
  <si>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</si>
  <si>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</si>
  <si>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</si>
  <si>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</si>
  <si>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</si>
  <si>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</si>
  <si>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</si>
  <si>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</si>
  <si>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</si>
  <si>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</si>
  <si>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</si>
  <si>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</si>
  <si>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</si>
  <si>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</si>
  <si>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</si>
  <si>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</si>
  <si>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</si>
  <si>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</si>
  <si>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</si>
  <si>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</si>
  <si>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</si>
  <si>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</si>
  <si>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</si>
  <si>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</si>
  <si>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</si>
  <si>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</si>
  <si>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</si>
  <si>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</si>
  <si>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</si>
  <si>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</si>
  <si>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</si>
  <si>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</si>
  <si>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</si>
  <si>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</si>
  <si>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</si>
  <si>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</si>
  <si>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</si>
  <si>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</si>
  <si>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</si>
  <si>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</si>
  <si>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</si>
  <si>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</si>
  <si>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</si>
  <si>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</si>
  <si>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</si>
  <si>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</si>
  <si>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</si>
  <si>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</si>
  <si>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</si>
  <si>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</si>
  <si>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</si>
  <si>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</si>
  <si>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</si>
  <si>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</si>
  <si>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</si>
  <si>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</si>
  <si>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</si>
  <si>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</si>
  <si>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</si>
  <si>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</si>
  <si>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</si>
  <si>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</si>
  <si>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</si>
  <si>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</si>
  <si>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</si>
  <si>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</si>
  <si>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</si>
  <si>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</si>
  <si>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</si>
  <si>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</si>
  <si>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</si>
  <si>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</si>
  <si>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</si>
  <si>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</si>
  <si>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</si>
  <si>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</si>
  <si>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</si>
  <si>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</si>
  <si>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</si>
  <si>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</si>
  <si>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</si>
  <si>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</si>
  <si>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</si>
  <si>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</si>
  <si>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</si>
  <si>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</si>
  <si>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</si>
  <si>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</si>
  <si>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</si>
  <si>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</si>
  <si>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</si>
  <si>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</si>
  <si>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</si>
  <si>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</si>
  <si>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</si>
  <si>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</si>
  <si>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</si>
  <si>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</si>
  <si>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</si>
  <si>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</si>
  <si>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</si>
  <si>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</si>
  <si>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</si>
  <si>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</si>
  <si>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</si>
  <si>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</si>
  <si>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</si>
  <si>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</si>
  <si>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</si>
  <si>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</si>
  <si>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</si>
  <si>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</si>
  <si>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</si>
  <si>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</si>
  <si>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</si>
  <si>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</si>
  <si>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</si>
  <si>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</si>
  <si>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</si>
  <si>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</si>
  <si>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</si>
  <si>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</si>
  <si>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</si>
  <si>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</si>
  <si>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</si>
  <si>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</si>
  <si>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</si>
  <si>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</si>
  <si>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</si>
  <si>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</si>
  <si>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</si>
  <si>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</si>
  <si>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</si>
  <si>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</si>
  <si>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</si>
  <si>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</si>
  <si>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</si>
  <si>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</si>
  <si>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</si>
  <si>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</si>
  <si>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</si>
  <si>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</si>
  <si>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</si>
  <si>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</si>
  <si>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</si>
  <si>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</si>
  <si>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</si>
  <si>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</si>
  <si>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</si>
  <si>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</si>
  <si>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</si>
  <si>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</si>
  <si>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</si>
  <si>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</si>
  <si>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</si>
  <si>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</si>
  <si>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</si>
  <si>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</si>
  <si>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</si>
  <si>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</si>
  <si>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</si>
  <si>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</si>
  <si>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</si>
  <si>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</si>
  <si>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</si>
  <si>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</si>
  <si>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</si>
  <si>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</si>
  <si>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</si>
  <si>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</si>
  <si>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</si>
  <si>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</si>
  <si>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</si>
  <si>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</si>
  <si>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</si>
  <si>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</si>
  <si>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</si>
  <si>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</si>
  <si>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</si>
  <si>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</si>
  <si>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</si>
  <si>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</si>
  <si>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</si>
  <si>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</si>
  <si>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</si>
  <si>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</si>
  <si>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</si>
  <si>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</si>
  <si>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</si>
  <si>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</si>
  <si>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</si>
  <si>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</si>
  <si>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</si>
  <si>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</si>
  <si>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</si>
  <si>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</si>
  <si>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</si>
  <si>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</si>
  <si>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</si>
  <si>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</si>
  <si>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</si>
  <si>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</si>
  <si>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</si>
  <si>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</si>
  <si>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</si>
  <si>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</si>
  <si>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</si>
  <si>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</si>
  <si>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</si>
  <si>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</si>
  <si>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</si>
  <si>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</si>
  <si>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</si>
  <si>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</si>
  <si>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</si>
  <si>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</si>
  <si>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</si>
  <si>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</si>
  <si>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</si>
  <si>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</si>
  <si>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</si>
  <si>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</si>
  <si>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</si>
  <si>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</si>
  <si>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</si>
  <si>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</si>
  <si>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</si>
  <si>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</si>
  <si>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</si>
  <si>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</si>
  <si>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</si>
  <si>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</si>
  <si>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</si>
  <si>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</si>
  <si>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</si>
  <si>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</si>
  <si>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</si>
  <si>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</si>
  <si>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</si>
  <si>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</si>
  <si>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</si>
  <si>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</si>
  <si>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</si>
  <si>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</si>
  <si>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</si>
  <si>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</si>
  <si>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</si>
  <si>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</si>
  <si>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</si>
  <si>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</si>
  <si>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</si>
  <si>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</si>
  <si>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</si>
  <si>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</si>
  <si>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</si>
  <si>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</si>
  <si>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</si>
  <si>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</si>
  <si>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</si>
  <si>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</si>
  <si>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</si>
  <si>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</si>
  <si>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</si>
  <si>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</si>
  <si>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</si>
  <si>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</si>
  <si>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</si>
  <si>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</si>
  <si>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</si>
  <si>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</si>
  <si>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</si>
  <si>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</si>
  <si>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</si>
  <si>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</si>
  <si>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</si>
  <si>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</si>
  <si>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</si>
  <si>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</si>
  <si>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</si>
  <si>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</si>
  <si>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</si>
  <si>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</si>
  <si>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</si>
  <si>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</si>
  <si>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</si>
  <si>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</si>
  <si>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</si>
  <si>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</si>
  <si>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</si>
  <si>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</si>
  <si>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</si>
  <si>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</si>
  <si>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</si>
  <si>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</si>
  <si>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</si>
  <si>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</si>
  <si>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</si>
  <si>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</si>
  <si>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</si>
  <si>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</si>
  <si>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</si>
  <si>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</si>
  <si>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</si>
  <si>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</si>
  <si>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</si>
  <si>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</si>
  <si>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</si>
  <si>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</si>
  <si>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</si>
  <si>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</si>
  <si>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</si>
  <si>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</si>
  <si>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</si>
  <si>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</si>
  <si>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</si>
  <si>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</si>
  <si>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</si>
  <si>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</si>
  <si>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</si>
  <si>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</si>
  <si>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</si>
  <si>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</si>
  <si>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</si>
  <si>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</si>
  <si>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</si>
  <si>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</si>
  <si>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</si>
  <si>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</si>
  <si>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</si>
  <si>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</si>
  <si>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</si>
  <si>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</si>
  <si>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</si>
  <si>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</si>
  <si>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</si>
  <si>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</si>
  <si>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</si>
  <si>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</si>
  <si>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</si>
  <si>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</si>
  <si>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</si>
  <si>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</si>
  <si>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</si>
  <si>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</si>
  <si>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</si>
  <si>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</si>
  <si>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</si>
  <si>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</si>
  <si>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</si>
  <si>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</si>
  <si>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</si>
  <si>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</si>
  <si>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</si>
  <si>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</si>
  <si>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</si>
  <si>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</si>
  <si>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</si>
  <si>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</si>
  <si>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</si>
  <si>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</si>
  <si>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</si>
  <si>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</si>
  <si>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</si>
  <si>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</si>
  <si>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</si>
  <si>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</si>
  <si>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</si>
  <si>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</si>
  <si>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</si>
  <si>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</si>
  <si>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</si>
  <si>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</si>
  <si>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</si>
  <si>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</si>
  <si>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</si>
  <si>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</si>
  <si>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</si>
  <si>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</si>
  <si>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</si>
  <si>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</si>
  <si>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</si>
  <si>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</si>
  <si>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</si>
  <si>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</si>
  <si>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</si>
  <si>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</si>
  <si>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</si>
  <si>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</si>
  <si>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</si>
  <si>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</si>
  <si>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</si>
  <si>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</si>
  <si>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</si>
  <si>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</si>
  <si>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</si>
  <si>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</si>
  <si>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</si>
  <si>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</si>
  <si>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</si>
  <si>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</si>
  <si>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</si>
  <si>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</si>
  <si>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</si>
  <si>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</si>
  <si>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</si>
  <si>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</si>
  <si>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</si>
  <si>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</si>
  <si>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</si>
  <si>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</si>
  <si>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</si>
  <si>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</si>
  <si>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</si>
  <si>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</si>
  <si>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</si>
  <si>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</si>
  <si>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</si>
  <si>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</si>
  <si>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</si>
  <si>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</si>
  <si>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</si>
  <si>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</si>
  <si>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</si>
  <si>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</si>
  <si>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</si>
  <si>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</si>
  <si>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</si>
  <si>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</si>
  <si>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</si>
  <si>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</si>
  <si>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</si>
  <si>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</si>
  <si>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</si>
  <si>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</si>
  <si>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</si>
  <si>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</si>
  <si>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</si>
  <si>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</si>
  <si>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</si>
  <si>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</si>
  <si>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</si>
  <si>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</si>
  <si>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</si>
  <si>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</si>
  <si>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</si>
  <si>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</si>
  <si>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</si>
  <si>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</si>
  <si>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</si>
  <si>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</si>
  <si>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</si>
  <si>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</si>
  <si>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</si>
  <si>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</si>
  <si>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</si>
  <si>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</si>
  <si>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</si>
  <si>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</si>
  <si>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</si>
  <si>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</si>
  <si>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</si>
  <si>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</si>
  <si>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</si>
  <si>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</si>
  <si>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</si>
  <si>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</si>
  <si>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</si>
  <si>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</si>
  <si>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</si>
  <si>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</si>
  <si>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</si>
  <si>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</si>
  <si>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</si>
  <si>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</si>
  <si>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</si>
  <si>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</si>
  <si>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</si>
  <si>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</si>
  <si>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</si>
  <si>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</si>
  <si>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</si>
  <si>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</si>
  <si>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</si>
  <si>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</si>
  <si>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</si>
  <si>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</si>
  <si>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</si>
  <si>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</si>
  <si>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</si>
  <si>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</si>
  <si>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</si>
  <si>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</si>
  <si>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</si>
  <si>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</si>
  <si>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</si>
  <si>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</si>
  <si>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</si>
  <si>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</si>
  <si>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</si>
  <si>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</si>
  <si>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</si>
  <si>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</si>
  <si>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</si>
  <si>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</si>
  <si>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</si>
  <si>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</si>
  <si>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</si>
  <si>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</si>
  <si>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</si>
  <si>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</si>
  <si>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</si>
  <si>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</si>
  <si>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</si>
  <si>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</si>
  <si>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</si>
  <si>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</si>
  <si>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</si>
  <si>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</si>
  <si>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</si>
  <si>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</si>
  <si>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</si>
  <si>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</si>
  <si>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</si>
  <si>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</si>
  <si>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</si>
  <si>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</si>
  <si>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</si>
  <si>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</si>
  <si>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</si>
  <si>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</si>
  <si>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</si>
  <si>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</si>
  <si>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</si>
  <si>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</si>
  <si>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</si>
  <si>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</si>
  <si>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</si>
  <si>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</si>
  <si>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</si>
  <si>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</si>
  <si>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</si>
  <si>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</si>
  <si>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</si>
  <si>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</si>
  <si>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</si>
  <si>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</si>
  <si>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</si>
  <si>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</si>
  <si>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</si>
  <si>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</si>
  <si>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</si>
  <si>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</si>
  <si>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</si>
  <si>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</si>
  <si>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</si>
  <si>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</si>
  <si>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</si>
  <si>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</si>
  <si>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</si>
  <si>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</si>
  <si>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</si>
  <si>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</si>
  <si>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</si>
  <si>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</si>
  <si>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</si>
  <si>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</si>
  <si>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</si>
  <si>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</si>
  <si>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</si>
  <si>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</si>
  <si>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</si>
  <si>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</si>
  <si>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</si>
  <si>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</si>
  <si>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</si>
  <si>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</si>
  <si>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</si>
  <si>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</si>
  <si>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</si>
  <si>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</si>
  <si>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</si>
  <si>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</si>
  <si>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</si>
  <si>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Pavimentação Asfáltica e Sinalização na Estrada Bento Gonçalves KM 10+990,44 a km 12+490,44 - RECURSO MAPA</t>
  </si>
  <si>
    <t>SERVIÇOS PRELIMINARES</t>
  </si>
  <si>
    <t>PLACA DE OBRA (PARA CONSTRUCAO CIVIL) EM CHAPA GALVANIZADA *N. 22*, ADESIVADA,  - 2,40m x 1,20m</t>
  </si>
  <si>
    <t>SINALIZAÇÃO COM FITA FIXADA EM CONE PLÁSTICO, INCLUINDO CONE</t>
  </si>
  <si>
    <t>MOBILIZAÇÃO DE EQUIPAMENTOS</t>
  </si>
  <si>
    <t>ADMINISTRAÇÃO LOCAL</t>
  </si>
  <si>
    <t>ADMINSTRAÇÃO LOCAL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</si>
  <si>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</si>
  <si>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</si>
  <si>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</si>
  <si>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>TRANSPORTE COM CAMINHÃO TANQUE DE TRANSPORTE DE MATERIAL ASFÁLTICO DE 30000 L, EM VIA URBANA PAVIMENTADA, ADICIONAL PARA DMT EXCEDENTE A 30 KM (UNIDADE: TXKM). AF_07/2020 TRANSPORTE DE MATERIAL DE IMPRIMAÇÃO DA REFAP ATÉ A OBRA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</si>
  <si>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</si>
  <si>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LIGANTE DA REFAP ATÉ A OBRA</t>
  </si>
  <si>
    <t>TRANSPORTE COM CAMINHÃO TANQUE DE TRANSPORTE DE MATERIAL ASFÁLTICO DE 30000 L, EM VIA URBANA PAVIMENTADA, ADICIONAL PARA DMT EXCEDENTE A 30 KM (UNIDADE: TXKM). AF_07/2020 TRANSPORTE DE LIGANTE DA REFAP ATÉ A OBRA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</si>
  <si>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</si>
  <si>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</si>
  <si>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TANQUE DE TRANSPORTE DE MATERIAL ASFÁLTICO DE 30000 L, EM VIA URBANA PAVIMENTADA, DMT ATÉ 30KM (UNIDADE: TXKM). AF_07/2020- TRANSPORTE DE CAP DA REFAP ATÉ A USINA</t>
  </si>
  <si>
    <t>TRANSPORTE COM CAMINHÃO TANQUE DE TRANSPORTE DE MATERIAL ASFÁLTICO DE 30000 L, EM VIA URBANA PAVIMENTADA, ADICIONAL PARA DMT EXCEDENTE A 30 KM (UNIDADE: TXKM). AF_07/2020 TRANSPORTE DE CAP DA REFAP ATÉ A USINA</t>
  </si>
  <si>
    <t>CARGA DE MISTURA ASFÁLTICA EM CAMINHÃO BASCULANTE 10 M³</t>
  </si>
  <si>
    <t>LOCAÇÃO DE PAVIMENTAÇÃO. AF_10/2018</t>
  </si>
  <si>
    <t xml:space="preserve">CAMINHÃO BASCULANTE 6m³ COM VIGA BENCKELMANN 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</si>
  <si>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</si>
  <si>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</si>
  <si>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</si>
  <si>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CONFECÇÃO DE PLACAS DE REGULAMENTAÇÃO REDONDAS (DIÂMETRO 0,5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</si>
  <si>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</si>
  <si>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</si>
  <si>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</si>
  <si>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</si>
  <si>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</si>
  <si>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</si>
  <si>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</si>
  <si>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BASE DE BRITA GRADUADA  - RECURSO PREFEITURA DE COTIPORÃ</t>
  </si>
  <si>
    <t>BASE DE BRITA GRADUADA ESPESSURA DE 14 CM</t>
  </si>
  <si>
    <t>TOPÓGRAFO PARA DEMARCAÇÃO E CONTROLE NA EXECUÇÃO DA BASE</t>
  </si>
  <si>
    <t>NIVELADOR PARA DEMARCAÇÃO E CONTROLE NA EXECUÇÃO DA BASE</t>
  </si>
  <si>
    <t xml:space="preserve">EXECUÇÃO E COMPACTAÇÃO DE BASE DE BRITA GRADUADA SIMPLES ESP.: 14 CM COMPACTADO </t>
  </si>
  <si>
    <t>TRANSPORTE DE BASE DE BRITA GRADUADA</t>
  </si>
  <si>
    <t>CARGA , MANOBRA E DESCARGA</t>
  </si>
  <si>
    <t>Pavimentação Asfáltica e Sinalização na Estrada Bento Gonçalves KM 10+990,44 a km 12+490,44</t>
  </si>
  <si>
    <t>4813</t>
  </si>
  <si>
    <t>97053</t>
  </si>
  <si>
    <t>02</t>
  </si>
  <si>
    <t>01</t>
  </si>
  <si>
    <t>96401</t>
  </si>
  <si>
    <t>102330</t>
  </si>
  <si>
    <t>102331</t>
  </si>
  <si>
    <t>96402</t>
  </si>
  <si>
    <t>04</t>
  </si>
  <si>
    <t>95875</t>
  </si>
  <si>
    <t>100986</t>
  </si>
  <si>
    <t>99064</t>
  </si>
  <si>
    <t>9308</t>
  </si>
  <si>
    <t>72947</t>
  </si>
  <si>
    <t>5213418</t>
  </si>
  <si>
    <t>92335</t>
  </si>
  <si>
    <t>96522</t>
  </si>
  <si>
    <t>94963</t>
  </si>
  <si>
    <t>92873</t>
  </si>
  <si>
    <t>03</t>
  </si>
  <si>
    <t>90781</t>
  </si>
  <si>
    <t>88288</t>
  </si>
  <si>
    <t>96396</t>
  </si>
  <si>
    <t>97914</t>
  </si>
  <si>
    <t>100973</t>
  </si>
  <si>
    <t xml:space="preserve"> </t>
  </si>
  <si>
    <t/>
  </si>
  <si>
    <t>PAVIMENTAÇÃO DA ESTRADA BENTO GONÇALVES TRECHO KM 10 + 990,44 A 12 + 490,44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</si>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</sst>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RAS\PAVIMENTA&#199;&#213;ES\Rua%20Bento%20Gon&#231;alves\trecho%20balne&#225;rio\LICITA&#199;&#195;O\licita&#231;&#227;o%2009-09\PO_INCLUINDO%20A%20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O_INCLUINDO A BASE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7</v>
      </c>
      <c r="C2" s="188"/>
      <c r="D2" s="76" t="s">
        <v>162</v>
      </c>
      <c r="E2" s="112">
        <v>4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4038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4039</v>
      </c>
      <c r="C4" s="191"/>
      <c r="D4" s="191"/>
      <c r="E4" s="192"/>
      <c r="F4" s="47" t="s">
        <v>179</v>
      </c>
      <c r="G4" s="124" t="s">
        <v>4040</v>
      </c>
    </row>
    <row r="5" spans="1:8" s="92" customFormat="1" ht="15.75" thickBot="1" x14ac:dyDescent="0.3">
      <c r="A5" s="46" t="s">
        <v>3787</v>
      </c>
      <c r="B5" s="127" t="s">
        <v>170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1137928.31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31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A40" workbookViewId="0">
      <selection activeCell="C52" sqref="C5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8" t="str">
        <f>IF(Identificação!B2=0,"",Identificação!B2)</f>
        <v>Tomada de Preços</v>
      </c>
      <c r="D2" s="198"/>
      <c r="E2" s="198"/>
      <c r="F2" s="198"/>
      <c r="G2" s="198"/>
      <c r="H2" s="43" t="s">
        <v>151</v>
      </c>
      <c r="I2" s="44">
        <f>IF(Identificação!E2=0,"",Identificação!E2)</f>
        <v>4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PAVIMENTAÇÃO DA ESTRADA BENTO GONÇALVES TRECHO KM 10 + 990,44 A 12 + 490,44</v>
      </c>
      <c r="D3" s="206"/>
      <c r="E3" s="206"/>
      <c r="F3" s="206"/>
      <c r="G3" s="206"/>
      <c r="H3" s="206"/>
      <c r="I3" s="206"/>
      <c r="J3" s="206"/>
      <c r="K3" s="207"/>
      <c r="L3" s="144"/>
      <c r="M3" s="144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DE COTIPORA</v>
      </c>
      <c r="D4" s="200"/>
      <c r="E4" s="200"/>
      <c r="F4" s="200"/>
      <c r="G4" s="200"/>
      <c r="H4" s="200"/>
      <c r="I4" s="20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Obras e Serviços de Engenharia</v>
      </c>
      <c r="D5" s="200"/>
      <c r="E5" s="200"/>
      <c r="F5" s="200"/>
      <c r="G5" s="20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2">
        <f>SUMIFS(K12:K39953,B12:B39953,"&gt;0",K12:K39953,"&lt;&gt;0")</f>
        <v>1137928.31</v>
      </c>
      <c r="D6" s="202"/>
      <c r="E6" s="202"/>
      <c r="F6" s="202"/>
      <c r="G6" s="20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5" t="s">
        <v>3762</v>
      </c>
      <c r="B10" s="215" t="s">
        <v>3760</v>
      </c>
      <c r="C10" s="215" t="s">
        <v>3761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9"/>
    </row>
    <row r="12" spans="1:18" ht="30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72"/>
      <c r="F12" s="107"/>
      <c r="G12" s="66" t="s">
        <v>4010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/>
      <c r="B13" s="88" t="str">
        <f>IF(AND(G13&lt;&gt;"",H13&gt;0,I13&lt;&gt;"",J13&lt;&gt;0,K13&lt;&gt;0),COUNT($B$11:B12)+1,"")</f>
        <v/>
      </c>
      <c r="C13" s="72"/>
      <c r="D13" s="141"/>
      <c r="E13" s="72"/>
      <c r="F13" s="107"/>
      <c r="G13" s="66" t="s">
        <v>3971</v>
      </c>
      <c r="H13" s="174"/>
      <c r="I13" s="166" t="s">
        <v>4037</v>
      </c>
      <c r="J13" s="174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 t="str">
        <f>IF(AND(G14&lt;&gt;"",H14&gt;0,I14&lt;&gt;"",J14&lt;&gt;0,K14&lt;&gt;0),COUNT($B$11:B13)+1,"")</f>
        <v/>
      </c>
      <c r="C14" s="72"/>
      <c r="D14" s="141"/>
      <c r="F14" s="107"/>
      <c r="G14" s="66" t="s">
        <v>3972</v>
      </c>
      <c r="H14" s="174"/>
      <c r="I14" s="166" t="s">
        <v>4037</v>
      </c>
      <c r="J14" s="174"/>
      <c r="K14" s="156" t="str">
        <f>IFERROR(IF(H14*J14&lt;&gt;0,ROUND(ROUND(H14,4)*ROUND(J14,4),2),""),"")</f>
        <v/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30" x14ac:dyDescent="0.25">
      <c r="A15" s="166"/>
      <c r="B15" s="178">
        <f>IF(AND(G15&lt;&gt;"",H15&gt;0,I15&lt;&gt;"",J15&lt;&gt;0,K15&lt;&gt;0),COUNT($B$11:B14)+1,"")</f>
        <v>1</v>
      </c>
      <c r="C15" s="72">
        <v>1</v>
      </c>
      <c r="D15" s="141" t="s">
        <v>3778</v>
      </c>
      <c r="E15" s="72" t="s">
        <v>4011</v>
      </c>
      <c r="F15" s="107">
        <v>44317</v>
      </c>
      <c r="G15" s="66" t="s">
        <v>3973</v>
      </c>
      <c r="H15" s="174">
        <v>2.88</v>
      </c>
      <c r="I15" s="166" t="s">
        <v>3696</v>
      </c>
      <c r="J15" s="174">
        <v>269.3</v>
      </c>
      <c r="K15" s="156">
        <f t="shared" ref="K15:K78" si="0">IFERROR(IF(H15*J15&lt;&gt;0,ROUND(ROUND(H15,4)*ROUND(J15,4),2),""),"")</f>
        <v>775.58</v>
      </c>
      <c r="L15" s="148">
        <v>0.19689999999999999</v>
      </c>
      <c r="M15" s="148">
        <v>1.111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6"/>
      <c r="B16" s="178">
        <f>IF(AND(G16&lt;&gt;"",H16&gt;0,I16&lt;&gt;"",J16&lt;&gt;0,K16&lt;&gt;0),COUNT($B$11:B15)+1,"")</f>
        <v>2</v>
      </c>
      <c r="C16" s="72">
        <v>2</v>
      </c>
      <c r="D16" s="141" t="s">
        <v>3778</v>
      </c>
      <c r="E16" s="72" t="s">
        <v>4012</v>
      </c>
      <c r="F16" s="107">
        <v>44317</v>
      </c>
      <c r="G16" s="66" t="s">
        <v>3974</v>
      </c>
      <c r="H16" s="174">
        <v>1500</v>
      </c>
      <c r="I16" s="166" t="s">
        <v>3702</v>
      </c>
      <c r="J16" s="174">
        <v>7.18</v>
      </c>
      <c r="K16" s="156">
        <f t="shared" si="0"/>
        <v>10770</v>
      </c>
      <c r="L16" s="148">
        <v>0.19689999999999999</v>
      </c>
      <c r="M16" s="148">
        <v>1.111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3</v>
      </c>
      <c r="C17" s="72">
        <v>3</v>
      </c>
      <c r="D17" s="141" t="s">
        <v>3778</v>
      </c>
      <c r="E17" s="72" t="s">
        <v>4013</v>
      </c>
      <c r="F17" s="107">
        <v>44317</v>
      </c>
      <c r="G17" s="66" t="s">
        <v>3975</v>
      </c>
      <c r="H17" s="174">
        <v>1</v>
      </c>
      <c r="I17" s="166" t="s">
        <v>3702</v>
      </c>
      <c r="J17" s="174">
        <v>3052.72</v>
      </c>
      <c r="K17" s="156">
        <f t="shared" si="0"/>
        <v>3052.72</v>
      </c>
      <c r="L17" s="148">
        <v>0.19689999999999999</v>
      </c>
      <c r="M17" s="148">
        <v>1.111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 t="str">
        <f>IF(AND(G18&lt;&gt;"",H18&gt;0,I18&lt;&gt;"",J18&lt;&gt;0,K18&lt;&gt;0),COUNT($B$11:B17)+1,"")</f>
        <v/>
      </c>
      <c r="C18" s="72"/>
      <c r="D18" s="141"/>
      <c r="E18" s="72"/>
      <c r="F18" s="107"/>
      <c r="G18" s="66" t="s">
        <v>3976</v>
      </c>
      <c r="H18" s="174"/>
      <c r="I18" s="166" t="s">
        <v>4037</v>
      </c>
      <c r="J18" s="174"/>
      <c r="K18" s="72" t="str">
        <f t="shared" si="0"/>
        <v/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4</v>
      </c>
      <c r="C19" s="72">
        <v>4</v>
      </c>
      <c r="D19" s="141" t="s">
        <v>3778</v>
      </c>
      <c r="E19" s="72" t="s">
        <v>4014</v>
      </c>
      <c r="F19" s="107">
        <v>44317</v>
      </c>
      <c r="G19" s="66" t="s">
        <v>3977</v>
      </c>
      <c r="H19" s="174">
        <v>1</v>
      </c>
      <c r="I19" s="166" t="s">
        <v>3702</v>
      </c>
      <c r="J19" s="174">
        <v>3444.06</v>
      </c>
      <c r="K19" s="156">
        <f t="shared" si="0"/>
        <v>3444.06</v>
      </c>
      <c r="L19" s="148">
        <v>0.19689999999999999</v>
      </c>
      <c r="M19" s="148">
        <v>1.111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72"/>
      <c r="F20" s="107" t="s">
        <v>4036</v>
      </c>
      <c r="G20" s="66" t="s">
        <v>3978</v>
      </c>
      <c r="H20" s="174"/>
      <c r="I20" s="166" t="s">
        <v>4037</v>
      </c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5</v>
      </c>
      <c r="C21" s="72">
        <v>5</v>
      </c>
      <c r="D21" s="141" t="s">
        <v>3778</v>
      </c>
      <c r="E21" s="72" t="s">
        <v>4015</v>
      </c>
      <c r="F21" s="107">
        <v>44317</v>
      </c>
      <c r="G21" s="66" t="s">
        <v>3979</v>
      </c>
      <c r="H21" s="174">
        <v>10919.81</v>
      </c>
      <c r="I21" s="166" t="s">
        <v>3696</v>
      </c>
      <c r="J21" s="174">
        <v>10.56</v>
      </c>
      <c r="K21" s="156">
        <f t="shared" si="0"/>
        <v>115313.19</v>
      </c>
      <c r="L21" s="148">
        <v>0.19689999999999999</v>
      </c>
      <c r="M21" s="148">
        <v>1.111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75" x14ac:dyDescent="0.25">
      <c r="A22" s="166"/>
      <c r="B22" s="178">
        <f>IF(AND(G22&lt;&gt;"",H22&gt;0,I22&lt;&gt;"",J22&lt;&gt;0,K22&lt;&gt;0),COUNT($B$11:B21)+1,"")</f>
        <v>6</v>
      </c>
      <c r="C22" s="72">
        <v>6</v>
      </c>
      <c r="D22" s="141" t="s">
        <v>3778</v>
      </c>
      <c r="E22" s="72" t="s">
        <v>4016</v>
      </c>
      <c r="F22" s="107">
        <v>44317</v>
      </c>
      <c r="G22" s="66" t="s">
        <v>3980</v>
      </c>
      <c r="H22" s="174">
        <v>393.11</v>
      </c>
      <c r="I22" s="166" t="s">
        <v>3693</v>
      </c>
      <c r="J22" s="174">
        <v>1.21</v>
      </c>
      <c r="K22" s="156">
        <f t="shared" si="0"/>
        <v>475.66</v>
      </c>
      <c r="L22" s="148">
        <v>0.19689999999999999</v>
      </c>
      <c r="M22" s="148">
        <v>1.111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75" x14ac:dyDescent="0.25">
      <c r="A23" s="166"/>
      <c r="B23" s="178">
        <f>IF(AND(G23&lt;&gt;"",H23&gt;0,I23&lt;&gt;"",J23&lt;&gt;0,K23&lt;&gt;0),COUNT($B$11:B22)+1,"")</f>
        <v>7</v>
      </c>
      <c r="C23" s="72">
        <v>7</v>
      </c>
      <c r="D23" s="141" t="s">
        <v>3778</v>
      </c>
      <c r="E23" s="72" t="s">
        <v>4017</v>
      </c>
      <c r="F23" s="107">
        <v>44317</v>
      </c>
      <c r="G23" s="66" t="s">
        <v>3981</v>
      </c>
      <c r="H23" s="174">
        <v>1218.6500000000001</v>
      </c>
      <c r="I23" s="166" t="s">
        <v>3693</v>
      </c>
      <c r="J23" s="174">
        <v>0.48</v>
      </c>
      <c r="K23" s="156">
        <f t="shared" si="0"/>
        <v>584.95000000000005</v>
      </c>
      <c r="L23" s="148">
        <v>0.19689999999999999</v>
      </c>
      <c r="M23" s="148">
        <v>1.111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8</v>
      </c>
      <c r="C24" s="72">
        <v>8</v>
      </c>
      <c r="D24" s="141" t="s">
        <v>3778</v>
      </c>
      <c r="E24" s="72" t="s">
        <v>4018</v>
      </c>
      <c r="F24" s="107">
        <v>44317</v>
      </c>
      <c r="G24" s="66" t="s">
        <v>3982</v>
      </c>
      <c r="H24" s="174">
        <v>10619.81</v>
      </c>
      <c r="I24" s="166" t="s">
        <v>3696</v>
      </c>
      <c r="J24" s="174">
        <v>2.4900000000000002</v>
      </c>
      <c r="K24" s="156">
        <f t="shared" si="0"/>
        <v>26443.33</v>
      </c>
      <c r="L24" s="148">
        <v>0.19689999999999999</v>
      </c>
      <c r="M24" s="148">
        <v>1.111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75" x14ac:dyDescent="0.25">
      <c r="A25" s="166"/>
      <c r="B25" s="178">
        <f>IF(AND(G25&lt;&gt;"",H25&gt;0,I25&lt;&gt;"",J25&lt;&gt;0,K25&lt;&gt;0),COUNT($B$11:B24)+1,"")</f>
        <v>9</v>
      </c>
      <c r="C25" s="72">
        <v>9</v>
      </c>
      <c r="D25" s="141" t="s">
        <v>3778</v>
      </c>
      <c r="E25" s="72" t="s">
        <v>4016</v>
      </c>
      <c r="F25" s="107">
        <v>44317</v>
      </c>
      <c r="G25" s="66" t="s">
        <v>3983</v>
      </c>
      <c r="H25" s="174">
        <v>143.37</v>
      </c>
      <c r="I25" s="166" t="s">
        <v>3693</v>
      </c>
      <c r="J25" s="174">
        <v>1.21</v>
      </c>
      <c r="K25" s="156">
        <f t="shared" si="0"/>
        <v>173.48</v>
      </c>
      <c r="L25" s="148">
        <v>0.19689999999999999</v>
      </c>
      <c r="M25" s="148">
        <v>1.111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75" x14ac:dyDescent="0.25">
      <c r="A26" s="166"/>
      <c r="B26" s="178">
        <f>IF(AND(G26&lt;&gt;"",H26&gt;0,I26&lt;&gt;"",J26&lt;&gt;0,K26&lt;&gt;0),COUNT($B$11:B25)+1,"")</f>
        <v>10</v>
      </c>
      <c r="C26" s="72">
        <v>10</v>
      </c>
      <c r="D26" s="141" t="s">
        <v>3778</v>
      </c>
      <c r="E26" s="72" t="s">
        <v>4017</v>
      </c>
      <c r="F26" s="107">
        <v>44317</v>
      </c>
      <c r="G26" s="66" t="s">
        <v>3984</v>
      </c>
      <c r="H26" s="174">
        <v>444.45</v>
      </c>
      <c r="I26" s="166" t="s">
        <v>3693</v>
      </c>
      <c r="J26" s="174">
        <v>0.48</v>
      </c>
      <c r="K26" s="156">
        <f t="shared" si="0"/>
        <v>213.34</v>
      </c>
      <c r="L26" s="148">
        <v>0.19689999999999999</v>
      </c>
      <c r="M26" s="148">
        <v>1.111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60" x14ac:dyDescent="0.25">
      <c r="A27" s="166"/>
      <c r="B27" s="178">
        <f>IF(AND(G27&lt;&gt;"",H27&gt;0,I27&lt;&gt;"",J27&lt;&gt;0,K27&lt;&gt;0),COUNT($B$11:B26)+1,"")</f>
        <v>11</v>
      </c>
      <c r="C27" s="72">
        <v>11</v>
      </c>
      <c r="D27" s="141" t="s">
        <v>3778</v>
      </c>
      <c r="E27" s="72" t="s">
        <v>4019</v>
      </c>
      <c r="F27" s="107">
        <v>44317</v>
      </c>
      <c r="G27" s="66" t="s">
        <v>3985</v>
      </c>
      <c r="H27" s="174">
        <v>530.99</v>
      </c>
      <c r="I27" s="166" t="s">
        <v>3696</v>
      </c>
      <c r="J27" s="174">
        <v>1182.8599999999999</v>
      </c>
      <c r="K27" s="156">
        <f t="shared" si="0"/>
        <v>628086.82999999996</v>
      </c>
      <c r="L27" s="148">
        <v>0.19689999999999999</v>
      </c>
      <c r="M27" s="148">
        <v>1.111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60" x14ac:dyDescent="0.25">
      <c r="A28" s="166"/>
      <c r="B28" s="178">
        <f>IF(AND(G28&lt;&gt;"",H28&gt;0,I28&lt;&gt;"",J28&lt;&gt;0,K28&lt;&gt;0),COUNT($B$11:B27)+1,"")</f>
        <v>12</v>
      </c>
      <c r="C28" s="72">
        <v>12</v>
      </c>
      <c r="D28" s="141" t="s">
        <v>3778</v>
      </c>
      <c r="E28" s="72" t="s">
        <v>4020</v>
      </c>
      <c r="F28" s="107">
        <v>44317</v>
      </c>
      <c r="G28" s="66" t="s">
        <v>3986</v>
      </c>
      <c r="H28" s="174">
        <v>13115.45</v>
      </c>
      <c r="I28" s="166" t="s">
        <v>3697</v>
      </c>
      <c r="J28" s="174">
        <v>2</v>
      </c>
      <c r="K28" s="156">
        <f t="shared" si="0"/>
        <v>26230.9</v>
      </c>
      <c r="L28" s="148">
        <v>0.19689999999999999</v>
      </c>
      <c r="M28" s="148">
        <v>1.111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75" x14ac:dyDescent="0.25">
      <c r="A29" s="166"/>
      <c r="B29" s="178">
        <f>IF(AND(G29&lt;&gt;"",H29&gt;0,I29&lt;&gt;"",J29&lt;&gt;0,K29&lt;&gt;0),COUNT($B$11:B28)+1,"")</f>
        <v>13</v>
      </c>
      <c r="C29" s="72">
        <v>13</v>
      </c>
      <c r="D29" s="141" t="s">
        <v>3778</v>
      </c>
      <c r="E29" s="72" t="s">
        <v>4016</v>
      </c>
      <c r="F29" s="107">
        <v>44317</v>
      </c>
      <c r="G29" s="66" t="s">
        <v>3987</v>
      </c>
      <c r="H29" s="174">
        <v>901.62</v>
      </c>
      <c r="I29" s="166" t="s">
        <v>3693</v>
      </c>
      <c r="J29" s="174">
        <v>1.21</v>
      </c>
      <c r="K29" s="156">
        <f t="shared" si="0"/>
        <v>1090.96</v>
      </c>
      <c r="L29" s="148">
        <v>0.19689999999999999</v>
      </c>
      <c r="M29" s="148">
        <v>1.111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75" x14ac:dyDescent="0.25">
      <c r="A30" s="166"/>
      <c r="B30" s="178">
        <f>IF(AND(G30&lt;&gt;"",H30&gt;0,I30&lt;&gt;"",J30&lt;&gt;0,K30&lt;&gt;0),COUNT($B$11:B29)+1,"")</f>
        <v>14</v>
      </c>
      <c r="C30" s="72">
        <v>14</v>
      </c>
      <c r="D30" s="141" t="s">
        <v>3778</v>
      </c>
      <c r="E30" s="72" t="s">
        <v>4017</v>
      </c>
      <c r="F30" s="107">
        <v>44317</v>
      </c>
      <c r="G30" s="66" t="s">
        <v>3988</v>
      </c>
      <c r="H30" s="174">
        <v>2464.4299999999998</v>
      </c>
      <c r="I30" s="166" t="s">
        <v>3693</v>
      </c>
      <c r="J30" s="174">
        <v>0.48</v>
      </c>
      <c r="K30" s="156">
        <f t="shared" si="0"/>
        <v>1182.93</v>
      </c>
      <c r="L30" s="148">
        <v>0.19689999999999999</v>
      </c>
      <c r="M30" s="148">
        <v>1.111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6"/>
      <c r="B31" s="178">
        <f>IF(AND(G31&lt;&gt;"",H31&gt;0,I31&lt;&gt;"",J31&lt;&gt;0,K31&lt;&gt;0),COUNT($B$11:B30)+1,"")</f>
        <v>15</v>
      </c>
      <c r="C31" s="72">
        <v>15</v>
      </c>
      <c r="D31" s="141" t="s">
        <v>3778</v>
      </c>
      <c r="E31" s="72" t="s">
        <v>4021</v>
      </c>
      <c r="F31" s="107">
        <v>44317</v>
      </c>
      <c r="G31" s="66" t="s">
        <v>3989</v>
      </c>
      <c r="H31" s="174">
        <v>530.99</v>
      </c>
      <c r="I31" s="166" t="s">
        <v>3697</v>
      </c>
      <c r="J31" s="174">
        <v>7.29</v>
      </c>
      <c r="K31" s="156">
        <f t="shared" si="0"/>
        <v>3870.92</v>
      </c>
      <c r="L31" s="148">
        <v>0.19689999999999999</v>
      </c>
      <c r="M31" s="148">
        <v>1.111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16</v>
      </c>
      <c r="C32" s="72">
        <v>16</v>
      </c>
      <c r="D32" s="141" t="s">
        <v>3778</v>
      </c>
      <c r="E32" s="72" t="s">
        <v>4022</v>
      </c>
      <c r="F32" s="107">
        <v>44317</v>
      </c>
      <c r="G32" s="66" t="s">
        <v>3990</v>
      </c>
      <c r="H32" s="174">
        <v>1500</v>
      </c>
      <c r="I32" s="166" t="s">
        <v>3695</v>
      </c>
      <c r="J32" s="174">
        <v>0.61</v>
      </c>
      <c r="K32" s="156">
        <f t="shared" si="0"/>
        <v>915</v>
      </c>
      <c r="L32" s="148">
        <v>0.19689999999999999</v>
      </c>
      <c r="M32" s="148">
        <v>1.111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17</v>
      </c>
      <c r="C33" s="72">
        <v>17</v>
      </c>
      <c r="D33" s="141" t="s">
        <v>3778</v>
      </c>
      <c r="E33" s="72" t="s">
        <v>4023</v>
      </c>
      <c r="F33" s="107">
        <v>44317</v>
      </c>
      <c r="G33" s="66" t="s">
        <v>3991</v>
      </c>
      <c r="H33" s="174">
        <v>8</v>
      </c>
      <c r="I33" s="166" t="s">
        <v>3726</v>
      </c>
      <c r="J33" s="174">
        <v>182.06</v>
      </c>
      <c r="K33" s="156">
        <f t="shared" si="0"/>
        <v>1456.48</v>
      </c>
      <c r="L33" s="148">
        <v>0.19689999999999999</v>
      </c>
      <c r="M33" s="148">
        <v>1.111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72"/>
      <c r="F34" s="107"/>
      <c r="G34" s="66" t="s">
        <v>3992</v>
      </c>
      <c r="H34" s="174"/>
      <c r="I34" s="166" t="s">
        <v>4037</v>
      </c>
      <c r="J34" s="174"/>
      <c r="K34" s="156" t="str">
        <f t="shared" si="0"/>
        <v/>
      </c>
      <c r="L34" s="148">
        <v>0.19689999999999999</v>
      </c>
      <c r="M34" s="148">
        <v>1.111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45" x14ac:dyDescent="0.25">
      <c r="A35" s="166"/>
      <c r="B35" s="178">
        <f>IF(AND(G35&lt;&gt;"",H35&gt;0,I35&lt;&gt;"",J35&lt;&gt;0,K35&lt;&gt;0),COUNT($B$11:B34)+1,"")</f>
        <v>18</v>
      </c>
      <c r="C35" s="72">
        <v>18</v>
      </c>
      <c r="D35" s="141" t="s">
        <v>3778</v>
      </c>
      <c r="E35" s="72" t="s">
        <v>4024</v>
      </c>
      <c r="F35" s="107">
        <v>44317</v>
      </c>
      <c r="G35" s="66" t="s">
        <v>3993</v>
      </c>
      <c r="H35" s="174">
        <v>217.66</v>
      </c>
      <c r="I35" s="166" t="s">
        <v>3696</v>
      </c>
      <c r="J35" s="174">
        <v>17.809999999999999</v>
      </c>
      <c r="K35" s="156">
        <f t="shared" si="0"/>
        <v>3876.52</v>
      </c>
      <c r="L35" s="148">
        <v>0.19689999999999999</v>
      </c>
      <c r="M35" s="148">
        <v>1.111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45" x14ac:dyDescent="0.25">
      <c r="A36" s="166"/>
      <c r="B36" s="178">
        <f>IF(AND(G36&lt;&gt;"",H36&gt;0,I36&lt;&gt;"",J36&lt;&gt;0,K36&lt;&gt;0),COUNT($B$11:B35)+1,"")</f>
        <v>19</v>
      </c>
      <c r="C36" s="72">
        <v>19</v>
      </c>
      <c r="D36" s="141" t="s">
        <v>3778</v>
      </c>
      <c r="E36" s="72" t="s">
        <v>4024</v>
      </c>
      <c r="F36" s="107">
        <v>44317</v>
      </c>
      <c r="G36" s="66" t="s">
        <v>3994</v>
      </c>
      <c r="H36" s="174">
        <v>446.05</v>
      </c>
      <c r="I36" s="166" t="s">
        <v>3696</v>
      </c>
      <c r="J36" s="174">
        <v>17.809999999999999</v>
      </c>
      <c r="K36" s="156">
        <f t="shared" si="0"/>
        <v>7944.15</v>
      </c>
      <c r="L36" s="148">
        <v>0.19689999999999999</v>
      </c>
      <c r="M36" s="148">
        <v>1.111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60" x14ac:dyDescent="0.25">
      <c r="A37" s="166"/>
      <c r="B37" s="178">
        <f>IF(AND(G37&lt;&gt;"",H37&gt;0,I37&lt;&gt;"",J37&lt;&gt;0,K37&lt;&gt;0),COUNT($B$11:B36)+1,"")</f>
        <v>20</v>
      </c>
      <c r="C37" s="72">
        <v>20</v>
      </c>
      <c r="D37" s="141" t="s">
        <v>3778</v>
      </c>
      <c r="E37" s="72" t="s">
        <v>4025</v>
      </c>
      <c r="F37" s="107">
        <v>44317</v>
      </c>
      <c r="G37" s="66" t="s">
        <v>3995</v>
      </c>
      <c r="H37" s="174">
        <v>2.36</v>
      </c>
      <c r="I37" s="166" t="s">
        <v>3696</v>
      </c>
      <c r="J37" s="174">
        <v>413.49</v>
      </c>
      <c r="K37" s="156">
        <f t="shared" si="0"/>
        <v>975.84</v>
      </c>
      <c r="L37" s="148">
        <v>0.19689999999999999</v>
      </c>
      <c r="M37" s="148">
        <v>1.111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45" x14ac:dyDescent="0.25">
      <c r="A38" s="166"/>
      <c r="B38" s="178">
        <f>IF(AND(G38&lt;&gt;"",H38&gt;0,I38&lt;&gt;"",J38&lt;&gt;0,K38&lt;&gt;0),COUNT($B$11:B37)+1,"")</f>
        <v>21</v>
      </c>
      <c r="C38" s="72">
        <v>21</v>
      </c>
      <c r="D38" s="141" t="s">
        <v>3778</v>
      </c>
      <c r="E38" s="72" t="s">
        <v>4025</v>
      </c>
      <c r="F38" s="107">
        <v>44317</v>
      </c>
      <c r="G38" s="66" t="s">
        <v>3996</v>
      </c>
      <c r="H38" s="174">
        <v>2</v>
      </c>
      <c r="I38" s="166" t="s">
        <v>3696</v>
      </c>
      <c r="J38" s="174">
        <v>413.49</v>
      </c>
      <c r="K38" s="156">
        <f t="shared" si="0"/>
        <v>826.98</v>
      </c>
      <c r="L38" s="148">
        <v>0.19689999999999999</v>
      </c>
      <c r="M38" s="148">
        <v>1.111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6"/>
      <c r="B39" s="178">
        <f>IF(AND(G39&lt;&gt;"",H39&gt;0,I39&lt;&gt;"",J39&lt;&gt;0,K39&lt;&gt;0),COUNT($B$11:B38)+1,"")</f>
        <v>22</v>
      </c>
      <c r="C39" s="72">
        <v>22</v>
      </c>
      <c r="D39" s="141" t="s">
        <v>3778</v>
      </c>
      <c r="E39" s="72" t="s">
        <v>4026</v>
      </c>
      <c r="F39" s="107">
        <v>44317</v>
      </c>
      <c r="G39" s="66" t="s">
        <v>3997</v>
      </c>
      <c r="H39" s="174">
        <v>60</v>
      </c>
      <c r="I39" s="166" t="s">
        <v>3695</v>
      </c>
      <c r="J39" s="174">
        <v>131.37</v>
      </c>
      <c r="K39" s="156">
        <f t="shared" si="0"/>
        <v>7882.2</v>
      </c>
      <c r="L39" s="148">
        <v>0.19689999999999999</v>
      </c>
      <c r="M39" s="148">
        <v>1.111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23</v>
      </c>
      <c r="C40" s="72">
        <v>23</v>
      </c>
      <c r="D40" s="141" t="s">
        <v>3778</v>
      </c>
      <c r="E40" s="72" t="s">
        <v>4027</v>
      </c>
      <c r="F40" s="107">
        <v>44317</v>
      </c>
      <c r="G40" s="66" t="s">
        <v>3998</v>
      </c>
      <c r="H40" s="174">
        <v>2.17</v>
      </c>
      <c r="I40" s="166" t="s">
        <v>3697</v>
      </c>
      <c r="J40" s="174">
        <v>143.44</v>
      </c>
      <c r="K40" s="156">
        <f t="shared" si="0"/>
        <v>311.26</v>
      </c>
      <c r="L40" s="148">
        <v>0.19689999999999999</v>
      </c>
      <c r="M40" s="148">
        <v>1.111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30" x14ac:dyDescent="0.25">
      <c r="A41" s="166"/>
      <c r="B41" s="178">
        <f>IF(AND(G41&lt;&gt;"",H41&gt;0,I41&lt;&gt;"",J41&lt;&gt;0,K41&lt;&gt;0),COUNT($B$11:B40)+1,"")</f>
        <v>24</v>
      </c>
      <c r="C41" s="72">
        <v>24</v>
      </c>
      <c r="D41" s="141" t="s">
        <v>3778</v>
      </c>
      <c r="E41" s="72" t="s">
        <v>4028</v>
      </c>
      <c r="F41" s="107">
        <v>44317</v>
      </c>
      <c r="G41" s="66" t="s">
        <v>3999</v>
      </c>
      <c r="H41" s="174">
        <v>2.17</v>
      </c>
      <c r="I41" s="166" t="s">
        <v>3697</v>
      </c>
      <c r="J41" s="174">
        <v>393.07</v>
      </c>
      <c r="K41" s="156">
        <f t="shared" si="0"/>
        <v>852.96</v>
      </c>
      <c r="L41" s="148">
        <v>0.19689999999999999</v>
      </c>
      <c r="M41" s="148">
        <v>1.111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30" x14ac:dyDescent="0.25">
      <c r="A42" s="166"/>
      <c r="B42" s="178">
        <f>IF(AND(G42&lt;&gt;"",H42&gt;0,I42&lt;&gt;"",J42&lt;&gt;0,K42&lt;&gt;0),COUNT($B$11:B41)+1,"")</f>
        <v>25</v>
      </c>
      <c r="C42" s="72">
        <v>25</v>
      </c>
      <c r="D42" s="141" t="s">
        <v>3778</v>
      </c>
      <c r="E42" s="72" t="s">
        <v>4029</v>
      </c>
      <c r="F42" s="107">
        <v>44317</v>
      </c>
      <c r="G42" s="66" t="s">
        <v>4000</v>
      </c>
      <c r="H42" s="174">
        <v>2.17</v>
      </c>
      <c r="I42" s="166" t="s">
        <v>3697</v>
      </c>
      <c r="J42" s="174">
        <v>206.41</v>
      </c>
      <c r="K42" s="156">
        <f t="shared" si="0"/>
        <v>447.91</v>
      </c>
      <c r="L42" s="148">
        <v>0.19689999999999999</v>
      </c>
      <c r="M42" s="148">
        <v>1.111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72"/>
      <c r="F43" s="107" t="s">
        <v>4036</v>
      </c>
      <c r="G43" s="66" t="s">
        <v>4001</v>
      </c>
      <c r="H43" s="174"/>
      <c r="I43" s="166" t="s">
        <v>4037</v>
      </c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26</v>
      </c>
      <c r="C44" s="72">
        <v>26</v>
      </c>
      <c r="D44" s="141" t="s">
        <v>3778</v>
      </c>
      <c r="E44" s="72" t="s">
        <v>4030</v>
      </c>
      <c r="F44" s="107">
        <v>44317</v>
      </c>
      <c r="G44" s="66" t="s">
        <v>4002</v>
      </c>
      <c r="H44" s="174">
        <v>1</v>
      </c>
      <c r="I44" s="166" t="s">
        <v>3702</v>
      </c>
      <c r="J44" s="174">
        <v>3052.72</v>
      </c>
      <c r="K44" s="156">
        <f t="shared" si="0"/>
        <v>3052.72</v>
      </c>
      <c r="L44" s="148">
        <v>0.19689999999999999</v>
      </c>
      <c r="M44" s="148">
        <v>1.111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72"/>
      <c r="F45" s="107"/>
      <c r="G45" s="66" t="s">
        <v>4003</v>
      </c>
      <c r="H45" s="174"/>
      <c r="I45" s="166" t="s">
        <v>4037</v>
      </c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72"/>
      <c r="F46" s="107"/>
      <c r="G46" s="66" t="s">
        <v>4004</v>
      </c>
      <c r="H46" s="174"/>
      <c r="I46" s="166" t="s">
        <v>4037</v>
      </c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ht="30" x14ac:dyDescent="0.25">
      <c r="A47" s="166"/>
      <c r="B47" s="178">
        <f>IF(AND(G47&lt;&gt;"",H47&gt;0,I47&lt;&gt;"",J47&lt;&gt;0,K47&lt;&gt;0),COUNT($B$11:B46)+1,"")</f>
        <v>27</v>
      </c>
      <c r="C47" s="72">
        <v>27</v>
      </c>
      <c r="D47" s="141" t="s">
        <v>3778</v>
      </c>
      <c r="E47" s="72" t="s">
        <v>4031</v>
      </c>
      <c r="F47" s="107">
        <v>44317</v>
      </c>
      <c r="G47" s="66" t="s">
        <v>4005</v>
      </c>
      <c r="H47" s="174">
        <v>72</v>
      </c>
      <c r="I47" s="166" t="s">
        <v>3726</v>
      </c>
      <c r="J47" s="174">
        <v>38.06</v>
      </c>
      <c r="K47" s="156">
        <f t="shared" si="0"/>
        <v>2740.32</v>
      </c>
      <c r="L47" s="148">
        <v>0.19689999999999999</v>
      </c>
      <c r="M47" s="148">
        <v>1.111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6"/>
      <c r="B48" s="178">
        <f>IF(AND(G48&lt;&gt;"",H48&gt;0,I48&lt;&gt;"",J48&lt;&gt;0,K48&lt;&gt;0),COUNT($B$11:B47)+1,"")</f>
        <v>28</v>
      </c>
      <c r="C48" s="72">
        <v>28</v>
      </c>
      <c r="D48" s="141" t="s">
        <v>3778</v>
      </c>
      <c r="E48" s="72" t="s">
        <v>4032</v>
      </c>
      <c r="F48" s="107">
        <v>44317</v>
      </c>
      <c r="G48" s="66" t="s">
        <v>4006</v>
      </c>
      <c r="H48" s="174">
        <v>72</v>
      </c>
      <c r="I48" s="166" t="s">
        <v>3726</v>
      </c>
      <c r="J48" s="174">
        <v>20.28</v>
      </c>
      <c r="K48" s="156">
        <f t="shared" si="0"/>
        <v>1460.16</v>
      </c>
      <c r="L48" s="148">
        <v>0.19689999999999999</v>
      </c>
      <c r="M48" s="148">
        <v>1.111</v>
      </c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ht="30" x14ac:dyDescent="0.25">
      <c r="A49" s="166"/>
      <c r="B49" s="178">
        <f>IF(AND(G49&lt;&gt;"",H49&gt;0,I49&lt;&gt;"",J49&lt;&gt;0,K49&lt;&gt;0),COUNT($B$11:B48)+1,"")</f>
        <v>29</v>
      </c>
      <c r="C49" s="72">
        <v>29</v>
      </c>
      <c r="D49" s="141" t="s">
        <v>3778</v>
      </c>
      <c r="E49" s="72" t="s">
        <v>4033</v>
      </c>
      <c r="F49" s="107">
        <v>44317</v>
      </c>
      <c r="G49" s="66" t="s">
        <v>4007</v>
      </c>
      <c r="H49" s="174">
        <v>1528.77</v>
      </c>
      <c r="I49" s="166" t="s">
        <v>3697</v>
      </c>
      <c r="J49" s="174">
        <v>117.57</v>
      </c>
      <c r="K49" s="156">
        <f t="shared" si="0"/>
        <v>179737.49</v>
      </c>
      <c r="L49" s="148">
        <v>0.19689999999999999</v>
      </c>
      <c r="M49" s="148">
        <v>1.111</v>
      </c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30</v>
      </c>
      <c r="C50" s="72">
        <v>30</v>
      </c>
      <c r="D50" s="141" t="s">
        <v>3778</v>
      </c>
      <c r="E50" s="72" t="s">
        <v>4034</v>
      </c>
      <c r="F50" s="107">
        <v>44317</v>
      </c>
      <c r="G50" s="66" t="s">
        <v>4008</v>
      </c>
      <c r="H50" s="174">
        <v>37760.699999999997</v>
      </c>
      <c r="I50" s="166" t="s">
        <v>3766</v>
      </c>
      <c r="J50" s="174">
        <v>2.44</v>
      </c>
      <c r="K50" s="156">
        <f t="shared" si="0"/>
        <v>92136.11</v>
      </c>
      <c r="L50" s="148">
        <v>0.19689999999999999</v>
      </c>
      <c r="M50" s="148">
        <v>1.111</v>
      </c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31</v>
      </c>
      <c r="C51" s="72">
        <v>31</v>
      </c>
      <c r="D51" s="141" t="s">
        <v>3778</v>
      </c>
      <c r="E51" s="72" t="s">
        <v>4035</v>
      </c>
      <c r="F51" s="107">
        <v>44317</v>
      </c>
      <c r="G51" s="66" t="s">
        <v>4009</v>
      </c>
      <c r="H51" s="174">
        <v>1528.77</v>
      </c>
      <c r="I51" s="166" t="s">
        <v>3697</v>
      </c>
      <c r="J51" s="174">
        <v>7.59</v>
      </c>
      <c r="K51" s="156">
        <f t="shared" si="0"/>
        <v>11603.36</v>
      </c>
      <c r="L51" s="148">
        <v>0.19689999999999999</v>
      </c>
      <c r="M51" s="148">
        <v>1.111</v>
      </c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72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72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72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72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72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72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72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72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72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72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72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72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72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72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72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Tomada de Preços</v>
      </c>
      <c r="D2" s="238"/>
      <c r="E2" s="30" t="s">
        <v>151</v>
      </c>
      <c r="F2" s="31">
        <f>IF(Identificação!E2=0,"",Identificação!E2)</f>
        <v>4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PAVIMENTAÇÃO DA ESTRADA BENTO GONÇALVES TRECHO KM 10 + 990,44 A 12 + 490,44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Obras e Serviços de Engenharia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Pavimentação Asfáltica e Sinalização na Estrada Bento Gonçalves KM 10+990,44 a km 12+490,44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>Pavimentação Asfáltica e Sinalização na Estrada Bento Gonçalves KM 10+990,44 a km 12+490,44 - RECURSO MAPA</v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2021-09-16T14:13:13Z</dcterms:modified>
</cp:coreProperties>
</file>