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6-22 MERENDA ESCOLAR E GENEROS ALIMENTICIOS\TCE\"/>
    </mc:Choice>
  </mc:AlternateContent>
  <xr:revisionPtr revIDLastSave="0" documentId="13_ncr:1_{4A7DF0B5-7B89-4863-ADFE-2EDB255E2DF9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B14" i="6" s="1"/>
  <c r="K12" i="3"/>
  <c r="B12" i="3" s="1"/>
  <c r="B15" i="3" l="1"/>
  <c r="B15" i="6" s="1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7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8" i="6" s="1"/>
  <c r="E13" i="6"/>
  <c r="H13" i="6" s="1"/>
  <c r="O13" i="3"/>
  <c r="B19" i="3" l="1"/>
  <c r="B19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20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B21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3" l="1"/>
  <c r="B13" i="6"/>
  <c r="B23" i="3" l="1"/>
  <c r="B23" i="6" s="1"/>
  <c r="B22" i="6"/>
  <c r="B24" i="3"/>
  <c r="B25" i="3" l="1"/>
  <c r="B26" i="3" s="1"/>
  <c r="B24" i="6"/>
  <c r="B27" i="3" l="1"/>
  <c r="B27" i="6" s="1"/>
  <c r="B26" i="6"/>
  <c r="B25" i="6"/>
  <c r="B28" i="3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1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<sst xmlns="http://schemas.openxmlformats.org/spreadsheetml/2006/main" count="15178" uniqueCount="4027">
  <si>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</si>
  <si>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</si>
  <si>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</si>
  <si>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</si>
  <si>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</si>
  <si>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</si>
  <si>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</si>
  <si>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</si>
  <si>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</si>
  <si>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</si>
  <si>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</si>
  <si>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</si>
  <si>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</si>
  <si>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</si>
  <si>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</si>
  <si>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</si>
  <si>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</si>
  <si>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</si>
  <si>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</si>
  <si>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</si>
  <si>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</si>
  <si>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</si>
  <si>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</si>
  <si>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</si>
  <si>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</si>
  <si>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</si>
  <si>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</si>
  <si>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</si>
  <si>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</si>
  <si>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</si>
  <si>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</si>
  <si>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</si>
  <si>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</si>
  <si>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</si>
  <si>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</si>
  <si>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</si>
  <si>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</si>
  <si>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</si>
  <si>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</si>
  <si>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</si>
  <si>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</si>
  <si>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</si>
  <si>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</si>
  <si>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</si>
  <si>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</si>
  <si>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</si>
  <si>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</si>
  <si>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</si>
  <si>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</si>
  <si>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</si>
  <si>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</si>
  <si>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</si>
  <si>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</si>
  <si>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</si>
  <si>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</si>
  <si>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</si>
  <si>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</si>
  <si>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</si>
  <si>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</si>
  <si>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</si>
  <si>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</si>
  <si>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</si>
  <si>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</si>
  <si>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</si>
  <si>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</si>
  <si>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</si>
  <si>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</si>
  <si>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</si>
  <si>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</si>
  <si>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</si>
  <si>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</si>
  <si>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</si>
  <si>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</si>
  <si>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</si>
  <si>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</si>
  <si>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</si>
  <si>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</si>
  <si>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</si>
  <si>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</si>
  <si>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</si>
  <si>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</si>
  <si>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</si>
  <si>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</si>
  <si>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</si>
  <si>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</si>
  <si>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</si>
  <si>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</si>
  <si>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</si>
  <si>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</si>
  <si>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</si>
  <si>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</si>
  <si>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</si>
  <si>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</si>
  <si>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</si>
  <si>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</si>
  <si>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</si>
  <si>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</si>
  <si>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</si>
  <si>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</si>
  <si>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</si>
  <si>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</si>
  <si>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</si>
  <si>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</si>
  <si>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</si>
  <si>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</si>
  <si>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</si>
  <si>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</si>
  <si>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</si>
  <si>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</si>
  <si>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</si>
  <si>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</si>
  <si>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</si>
  <si>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</si>
  <si>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</si>
  <si>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</si>
  <si>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</si>
  <si>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</si>
  <si>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</si>
  <si>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</si>
  <si>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</si>
  <si>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</si>
  <si>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</si>
  <si>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</si>
  <si>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</si>
  <si>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</si>
  <si>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</si>
  <si>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</si>
  <si>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</si>
  <si>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</si>
  <si>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</si>
  <si>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</si>
  <si>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</si>
  <si>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</si>
  <si>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</si>
  <si>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</si>
  <si>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</si>
  <si>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</si>
  <si>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</si>
  <si>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</si>
  <si>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</si>
  <si>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</si>
  <si>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</si>
  <si>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</si>
  <si>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</si>
  <si>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</si>
  <si>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</si>
  <si>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</si>
  <si>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</si>
  <si>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</si>
  <si>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</si>
  <si>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</si>
  <si>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</si>
  <si>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</si>
  <si>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</si>
  <si>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</si>
  <si>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</si>
  <si>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</si>
  <si>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</si>
  <si>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</si>
  <si>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</si>
  <si>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</si>
  <si>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</si>
  <si>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</si>
  <si>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</si>
  <si>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</si>
  <si>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</si>
  <si>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</si>
  <si>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</si>
  <si>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</si>
  <si>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</si>
  <si>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</si>
  <si>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</si>
  <si>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</si>
  <si>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</si>
  <si>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</si>
  <si>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</si>
  <si>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</si>
  <si>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</si>
  <si>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</si>
  <si>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</si>
  <si>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</si>
  <si>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</si>
  <si>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</si>
  <si>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</si>
  <si>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</si>
  <si>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</si>
  <si>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</si>
  <si>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</si>
  <si>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</si>
  <si>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</si>
  <si>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</si>
  <si>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</si>
  <si>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</si>
  <si>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</si>
  <si>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</si>
  <si>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</si>
  <si>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</si>
  <si>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</si>
  <si>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</si>
  <si>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</si>
  <si>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</si>
  <si>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</si>
  <si>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</si>
  <si>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</si>
  <si>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</si>
  <si>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</si>
  <si>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</si>
  <si>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</si>
  <si>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</si>
  <si>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</si>
  <si>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</si>
  <si>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</si>
  <si>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</si>
  <si>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</si>
  <si>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</si>
  <si>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</si>
  <si>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</si>
  <si>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</si>
  <si>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</si>
  <si>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</si>
  <si>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</si>
  <si>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</si>
  <si>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</si>
  <si>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</si>
  <si>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</si>
  <si>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</si>
  <si>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</si>
  <si>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</si>
  <si>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</si>
  <si>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</si>
  <si>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</si>
  <si>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</si>
  <si>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</si>
  <si>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</si>
  <si>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</si>
  <si>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</si>
  <si>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</si>
  <si>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</si>
  <si>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</si>
  <si>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</si>
  <si>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</si>
  <si>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</si>
  <si>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</si>
  <si>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</si>
  <si>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</si>
  <si>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</si>
  <si>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</si>
  <si>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</si>
  <si>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</si>
  <si>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</si>
  <si>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</si>
  <si>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</si>
  <si>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</si>
  <si>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</si>
  <si>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</si>
  <si>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</si>
  <si>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</si>
  <si>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</si>
  <si>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</si>
  <si>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</si>
  <si>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</si>
  <si>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</si>
  <si>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</si>
  <si>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</si>
  <si>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</si>
  <si>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</si>
  <si>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</si>
  <si>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</si>
  <si>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</si>
  <si>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</si>
  <si>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</si>
  <si>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</si>
  <si>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</si>
  <si>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</si>
  <si>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</si>
  <si>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</si>
  <si>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</si>
  <si>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</si>
  <si>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</si>
  <si>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</si>
  <si>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</si>
  <si>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</si>
  <si>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</si>
  <si>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</si>
  <si>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</si>
  <si>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</si>
  <si>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</si>
  <si>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</si>
  <si>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</si>
  <si>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</si>
  <si>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</si>
  <si>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</si>
  <si>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</si>
  <si>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</si>
  <si>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</si>
  <si>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</si>
  <si>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</si>
  <si>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</si>
  <si>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</si>
  <si>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</si>
  <si>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</si>
  <si>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</si>
  <si>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</si>
  <si>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</si>
  <si>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</si>
  <si>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</si>
  <si>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</si>
  <si>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</si>
  <si>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</si>
  <si>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</si>
  <si>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</si>
  <si>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</si>
  <si>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</si>
  <si>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</si>
  <si>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</si>
  <si>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</si>
  <si>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</si>
  <si>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</si>
  <si>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</si>
  <si>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</si>
  <si>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</si>
  <si>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</si>
  <si>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</si>
  <si>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</si>
  <si>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</si>
  <si>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</si>
  <si>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</si>
  <si>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</si>
  <si>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</si>
  <si>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</si>
  <si>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</si>
  <si>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</si>
  <si>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</si>
  <si>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</si>
  <si>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</si>
  <si>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</si>
  <si>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</si>
  <si>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</si>
  <si>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</si>
  <si>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</si>
  <si>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</si>
  <si>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</si>
  <si>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</si>
  <si>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</si>
  <si>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</si>
  <si>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</si>
  <si>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</si>
  <si>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</si>
  <si>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</si>
  <si>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</si>
  <si>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</si>
  <si>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</si>
  <si>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</si>
  <si>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</si>
  <si>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</si>
  <si>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</si>
  <si>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</si>
  <si>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</si>
  <si>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</si>
  <si>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</si>
  <si>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</si>
  <si>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</si>
  <si>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</si>
  <si>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</si>
  <si>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</si>
  <si>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</si>
  <si>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</si>
  <si>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</si>
  <si>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</si>
  <si>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</si>
  <si>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</si>
  <si>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</si>
  <si>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</si>
  <si>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</si>
  <si>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</si>
  <si>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</si>
  <si>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</si>
  <si>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</si>
  <si>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</si>
  <si>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</si>
  <si>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</si>
  <si>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</si>
  <si>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</si>
  <si>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</si>
  <si>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</si>
  <si>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</si>
  <si>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</si>
  <si>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</si>
  <si>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</si>
  <si>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</si>
  <si>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</si>
  <si>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</si>
  <si>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</si>
  <si>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</si>
  <si>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</si>
  <si>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</si>
  <si>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</si>
  <si>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</si>
  <si>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</si>
  <si>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</si>
  <si>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</si>
  <si>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</si>
  <si>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</si>
  <si>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</si>
  <si>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</si>
  <si>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</si>
  <si>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</si>
  <si>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</si>
  <si>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</si>
  <si>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</si>
  <si>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</si>
  <si>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</si>
  <si>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</si>
  <si>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</si>
  <si>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</si>
  <si>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</si>
  <si>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</si>
  <si>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</si>
  <si>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</si>
  <si>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</si>
  <si>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</si>
  <si>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</si>
  <si>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</si>
  <si>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</si>
  <si>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</si>
  <si>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</si>
  <si>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</si>
  <si>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</si>
  <si>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</si>
  <si>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</si>
  <si>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</si>
  <si>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</si>
  <si>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</si>
  <si>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</si>
  <si>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</si>
  <si>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</si>
  <si>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</si>
  <si>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</si>
  <si>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</si>
  <si>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</si>
  <si>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</si>
  <si>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</si>
  <si>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</si>
  <si>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</si>
  <si>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</si>
  <si>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</si>
  <si>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</si>
  <si>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</si>
  <si>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</si>
  <si>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</si>
  <si>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</si>
  <si>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</si>
  <si>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</si>
  <si>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</si>
  <si>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</si>
  <si>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</si>
  <si>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</si>
  <si>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</si>
  <si>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</si>
  <si>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</si>
  <si>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</si>
  <si>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</si>
  <si>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</si>
  <si>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</si>
  <si>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</si>
  <si>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</si>
  <si>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</si>
  <si>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</si>
  <si>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</si>
  <si>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</si>
  <si>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</si>
  <si>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</si>
  <si>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</si>
  <si>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</si>
  <si>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</si>
  <si>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</si>
  <si>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</si>
  <si>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</si>
  <si>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</si>
  <si>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</si>
  <si>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</si>
  <si>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</si>
  <si>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</si>
  <si>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</si>
  <si>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</si>
  <si>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</si>
  <si>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</si>
  <si>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</si>
  <si>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</si>
  <si>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</si>
  <si>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</si>
  <si>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</si>
  <si>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</si>
  <si>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</si>
  <si>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</si>
  <si>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</si>
  <si>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</si>
  <si>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</si>
  <si>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</si>
  <si>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</si>
  <si>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</si>
  <si>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</si>
  <si>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</si>
  <si>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</si>
  <si>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</si>
  <si>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</si>
  <si>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</si>
  <si>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</si>
  <si>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</si>
  <si>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</si>
  <si>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</si>
  <si>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</si>
  <si>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</si>
  <si>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</si>
  <si>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</si>
  <si>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</si>
  <si>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</si>
  <si>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</si>
  <si>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</si>
  <si>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</si>
  <si>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</si>
  <si>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</si>
  <si>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</si>
  <si>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</si>
  <si>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</si>
  <si>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</si>
  <si>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</si>
  <si>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</si>
  <si>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</si>
  <si>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</si>
  <si>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</si>
  <si>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</si>
  <si>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</si>
  <si>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</si>
  <si>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</si>
  <si>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</si>
  <si>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</si>
  <si>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</si>
  <si>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</si>
  <si>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</si>
  <si>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</si>
  <si>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</si>
  <si>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</si>
  <si>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</si>
  <si>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</si>
  <si>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</si>
  <si>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</si>
  <si>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</si>
  <si>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</si>
  <si>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</si>
  <si>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</si>
  <si>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</si>
  <si>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</si>
  <si>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</si>
  <si>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</si>
  <si>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</si>
  <si>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</si>
  <si>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</si>
  <si>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</si>
  <si>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</si>
  <si>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</si>
  <si>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</si>
  <si>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</si>
  <si>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</si>
  <si>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</si>
  <si>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</si>
  <si>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</si>
  <si>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</si>
  <si>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</si>
  <si>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</si>
  <si>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</si>
  <si>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</si>
  <si>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</si>
  <si>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</si>
  <si>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</si>
  <si>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</si>
  <si>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</si>
  <si>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</si>
  <si>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</si>
  <si>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</si>
  <si>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</si>
  <si>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</si>
  <si>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</si>
  <si>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</si>
  <si>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</si>
  <si>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</si>
  <si>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</si>
  <si>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</si>
  <si>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</si>
  <si>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</si>
  <si>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</si>
  <si>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</si>
  <si>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</si>
  <si>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</si>
  <si>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</si>
  <si>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</si>
  <si>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</si>
  <si>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</si>
  <si>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</si>
  <si>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</si>
  <si>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</si>
  <si>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</si>
  <si>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</si>
  <si>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</si>
  <si>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</si>
  <si>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</si>
  <si>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</si>
  <si>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</si>
  <si>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</si>
  <si>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</si>
  <si>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</si>
  <si>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</si>
  <si>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</si>
  <si>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</si>
  <si>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</si>
  <si>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</si>
  <si>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</si>
  <si>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</si>
  <si>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</si>
  <si>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</si>
  <si>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</si>
  <si>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</si>
  <si>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</si>
  <si>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</si>
  <si>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</si>
  <si>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</si>
  <si>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</si>
  <si>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</si>
  <si>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</si>
  <si>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</si>
  <si>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</si>
  <si>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</si>
  <si>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</si>
  <si>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</si>
  <si>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</si>
  <si>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</si>
  <si>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</si>
  <si>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</si>
  <si>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</si>
  <si>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</si>
  <si>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</si>
  <si>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</si>
  <si>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</si>
  <si>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</si>
  <si>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</si>
  <si>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</si>
  <si>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</si>
  <si>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</si>
  <si>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</si>
  <si>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</si>
  <si>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</si>
  <si>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</si>
  <si>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</si>
  <si>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</si>
  <si>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</si>
  <si>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</si>
  <si>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</si>
  <si>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</si>
  <si>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</si>
  <si>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</si>
  <si>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</si>
  <si>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</si>
  <si>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</si>
  <si>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</si>
  <si>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</si>
  <si>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</si>
  <si>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</si>
  <si>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</si>
  <si>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</si>
  <si>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</si>
  <si>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</si>
  <si>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</si>
  <si>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</si>
  <si>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</si>
  <si>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</si>
  <si>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</si>
  <si>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</si>
  <si>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</si>
  <si>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</si>
  <si>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</si>
  <si>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</si>
  <si>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</si>
  <si>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</si>
  <si>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</si>
  <si>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</si>
  <si>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</si>
  <si>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</si>
  <si>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</si>
  <si>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</si>
  <si>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</si>
  <si>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</si>
  <si>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</si>
  <si>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</si>
  <si>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</si>
  <si>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</si>
  <si>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</si>
  <si>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</si>
  <si>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</si>
  <si>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</si>
  <si>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</si>
  <si>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</si>
  <si>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</si>
  <si>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</si>
  <si>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</si>
  <si>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</si>
  <si>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</si>
  <si>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</si>
  <si>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</si>
  <si>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</si>
  <si>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</si>
  <si>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</si>
  <si>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</si>
  <si>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</si>
  <si>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</si>
  <si>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</si>
  <si>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</si>
  <si>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</si>
  <si>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</si>
  <si>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</si>
  <si>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</si>
  <si>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</si>
  <si>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</si>
  <si>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</si>
  <si>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</si>
  <si>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</si>
  <si>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</si>
  <si>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</si>
  <si>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</si>
  <si>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</si>
  <si>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</si>
  <si>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</si>
  <si>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</si>
  <si>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</si>
  <si>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</si>
  <si>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</si>
  <si>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</si>
  <si>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</si>
  <si>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</si>
  <si>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</si>
  <si>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</si>
  <si>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</si>
  <si>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</si>
  <si>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</si>
  <si>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</si>
  <si>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</si>
  <si>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</si>
  <si>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</si>
  <si>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</si>
  <si>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</si>
  <si>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</si>
  <si>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</si>
  <si>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</si>
  <si>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</si>
  <si>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</si>
  <si>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</si>
  <si>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</si>
  <si>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</si>
  <si>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</si>
  <si>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</si>
  <si>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</si>
  <si>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</si>
  <si>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</si>
  <si>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</si>
  <si>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</si>
  <si>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</si>
  <si>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</si>
  <si>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</si>
  <si>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</si>
  <si>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</si>
  <si>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</si>
  <si>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</si>
  <si>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</si>
  <si>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</si>
  <si>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</si>
  <si>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</si>
  <si>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</si>
  <si>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</si>
  <si>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</si>
  <si>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</si>
  <si>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</si>
  <si>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</si>
  <si>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</si>
  <si>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</si>
  <si>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</si>
  <si>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</si>
  <si>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</si>
  <si>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</si>
  <si>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</si>
  <si>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</si>
  <si>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</si>
  <si>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</si>
  <si>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</si>
  <si>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</si>
  <si>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</si>
  <si>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</si>
  <si>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</si>
  <si>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</si>
  <si>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</si>
  <si>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</si>
  <si>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</si>
  <si>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</si>
  <si>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</si>
  <si>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</si>
  <si>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</si>
  <si>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</si>
  <si>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</si>
  <si>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</si>
  <si>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</si>
  <si>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</si>
  <si>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</si>
  <si>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</si>
  <si>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</si>
  <si>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</si>
  <si>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</si>
  <si>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</si>
  <si>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</si>
  <si>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</si>
  <si>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</si>
  <si>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</si>
  <si>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</si>
  <si>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</si>
  <si>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</si>
  <si>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</si>
  <si>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</si>
  <si>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</si>
  <si>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</si>
  <si>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</si>
  <si>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</si>
  <si>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</si>
  <si>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</si>
  <si>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</si>
  <si>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</si>
  <si>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</si>
  <si>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</si>
  <si>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</si>
  <si>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</si>
  <si>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</si>
  <si>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</si>
  <si>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</si>
  <si>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</si>
  <si>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</si>
  <si>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</si>
  <si>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</si>
  <si>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</si>
  <si>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</si>
  <si>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</si>
  <si>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</si>
  <si>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</si>
  <si>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</si>
  <si>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</si>
  <si>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</si>
  <si>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</si>
  <si>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</si>
  <si>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</si>
  <si>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</si>
  <si>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</si>
  <si>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</si>
  <si>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</si>
  <si>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</si>
  <si>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</si>
  <si>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</si>
  <si>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</si>
  <si>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</si>
  <si>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</si>
  <si>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</si>
  <si>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</si>
  <si>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</si>
  <si>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</si>
  <si>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</si>
  <si>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</si>
  <si>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</si>
  <si>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</si>
  <si>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</si>
  <si>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</si>
  <si>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</si>
  <si>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</si>
  <si>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</si>
  <si>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</si>
  <si>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</si>
  <si>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</si>
  <si>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</si>
  <si>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</si>
  <si>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</si>
  <si>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</si>
  <si>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</si>
  <si>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</si>
  <si>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</si>
  <si>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</si>
  <si>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</si>
  <si>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</si>
  <si>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</si>
  <si>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</si>
  <si>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</si>
  <si>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</si>
  <si>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</si>
  <si>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</si>
  <si>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</si>
  <si>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</si>
  <si>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</si>
  <si>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</si>
  <si>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</si>
  <si>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</si>
  <si>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</si>
  <si>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</si>
  <si>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</si>
  <si>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</si>
  <si>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</si>
  <si>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</si>
  <si>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</si>
  <si>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</si>
  <si>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</si>
  <si>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</si>
  <si>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</si>
  <si>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</si>
  <si>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</si>
  <si>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</si>
  <si>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</si>
  <si>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</si>
  <si>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</si>
  <si>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</si>
  <si>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</si>
  <si>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</si>
  <si>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</si>
  <si>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</si>
  <si>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</si>
  <si>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</si>
  <si>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</si>
  <si>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</si>
  <si>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</si>
  <si>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</si>
  <si>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</si>
  <si>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</si>
  <si>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</si>
  <si>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</si>
  <si>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</si>
  <si>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</si>
  <si>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</si>
  <si>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</si>
  <si>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</si>
  <si>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</si>
  <si>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</si>
  <si>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</si>
  <si>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</si>
  <si>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</si>
  <si>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</si>
  <si>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</si>
  <si>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</si>
  <si>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</si>
  <si>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</si>
  <si>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</si>
  <si>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</si>
  <si>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</si>
  <si>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</si>
  <si>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</si>
  <si>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</si>
  <si>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</si>
  <si>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</si>
  <si>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</si>
  <si>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</si>
  <si>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</si>
  <si>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</si>
  <si>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</si>
  <si>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</si>
  <si>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</si>
  <si>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</si>
  <si>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</si>
  <si>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</si>
  <si>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</si>
  <si>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</si>
  <si>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</si>
  <si>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</si>
  <si>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</si>
  <si>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</si>
  <si>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</si>
  <si>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</si>
  <si>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</si>
  <si>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</si>
  <si>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</si>
  <si>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</si>
  <si>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</si>
  <si>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</si>
  <si>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</si>
  <si>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</si>
  <si>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</si>
  <si>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</si>
  <si>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</si>
  <si>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</si>
  <si>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</si>
  <si>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</si>
  <si>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</si>
  <si>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</si>
  <si>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</si>
  <si>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</si>
  <si>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</si>
  <si>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</si>
  <si>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</si>
  <si>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</si>
  <si>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</si>
  <si>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</si>
  <si>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</si>
  <si>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</si>
  <si>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</si>
  <si>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</si>
  <si>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</si>
  <si>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</si>
  <si>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</si>
  <si>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</si>
  <si>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</si>
  <si>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</si>
  <si>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</si>
  <si>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</si>
  <si>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</si>
  <si>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</si>
  <si>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</si>
  <si>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</si>
  <si>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</si>
  <si>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</si>
  <si>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</si>
  <si>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</si>
  <si>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</si>
  <si>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</si>
  <si>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</si>
  <si>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</si>
  <si>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</si>
  <si>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</si>
  <si>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</si>
  <si>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</si>
  <si>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</si>
  <si>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</si>
  <si>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</si>
  <si>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</si>
  <si>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</si>
  <si>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</si>
  <si>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</si>
  <si>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</si>
  <si>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</si>
  <si>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</si>
  <si>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</si>
  <si>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</si>
  <si>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</si>
  <si>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</si>
  <si>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</si>
  <si>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</si>
  <si>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</si>
  <si>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</si>
  <si>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</si>
  <si>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</si>
  <si>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</si>
  <si>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</si>
  <si>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</si>
  <si>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</si>
  <si>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</si>
  <si>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</si>
  <si>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</si>
  <si>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</si>
  <si>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</si>
  <si>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</si>
  <si>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</si>
  <si>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</si>
  <si>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</si>
  <si>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</si>
  <si>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</si>
  <si>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</si>
  <si>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</si>
  <si>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</si>
  <si>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</si>
  <si>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</si>
  <si>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</si>
  <si>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</si>
  <si>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</si>
  <si>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</si>
  <si>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</si>
  <si>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</si>
  <si>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</si>
  <si>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</si>
  <si>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</si>
  <si>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</si>
  <si>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</si>
  <si>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</si>
  <si>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</si>
  <si>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</si>
  <si>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</si>
  <si>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</si>
  <si>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</si>
  <si>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</si>
  <si>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</si>
  <si>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</si>
  <si>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</si>
  <si>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</si>
  <si>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</si>
  <si>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</si>
  <si>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</si>
  <si>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</si>
  <si>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</si>
  <si>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</si>
  <si>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</si>
  <si>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</si>
  <si>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</si>
  <si>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</si>
  <si>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</si>
  <si>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</si>
  <si>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</si>
  <si>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</si>
  <si>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</si>
  <si>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</si>
  <si>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</si>
  <si>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</si>
  <si>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</si>
  <si>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</si>
  <si>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</si>
  <si>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</si>
  <si>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</si>
  <si>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</si>
  <si>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</si>
  <si>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</si>
  <si>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</si>
  <si>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</si>
  <si>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</si>
  <si>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</si>
  <si>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</si>
  <si>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</si>
  <si>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</si>
  <si>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</si>
  <si>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</si>
  <si>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</si>
  <si>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</si>
  <si>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</si>
  <si>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</si>
  <si>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</si>
  <si>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</si>
  <si>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</si>
  <si>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</si>
  <si>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</si>
  <si>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</si>
  <si>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</si>
  <si>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</si>
  <si>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</si>
  <si>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</si>
  <si>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</si>
  <si>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</si>
  <si>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</si>
  <si>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</si>
  <si>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</si>
  <si>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</si>
  <si>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</si>
  <si>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</si>
  <si>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</si>
  <si>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</si>
  <si>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</si>
  <si>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</si>
  <si>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</si>
  <si>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</si>
  <si>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</si>
  <si>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</si>
  <si>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</si>
  <si>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</si>
  <si>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</si>
  <si>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</si>
  <si>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</si>
  <si>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</si>
  <si>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</si>
  <si>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</si>
  <si>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</si>
  <si>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</si>
  <si>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</si>
  <si>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</si>
  <si>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</si>
  <si>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</si>
  <si>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</si>
  <si>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</si>
  <si>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</si>
  <si>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</si>
  <si>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</si>
  <si>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</si>
  <si>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</si>
  <si>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</si>
  <si>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</si>
  <si>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</si>
  <si>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</si>
  <si>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</si>
  <si>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</si>
  <si>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</si>
  <si>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</si>
  <si>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</si>
  <si>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</si>
  <si>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</si>
  <si>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</si>
  <si>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</si>
  <si>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</si>
  <si>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</si>
  <si>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</si>
  <si>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</si>
  <si>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</si>
  <si>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</si>
  <si>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</si>
  <si>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</si>
  <si>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</si>
  <si>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</si>
  <si>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</si>
  <si>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</si>
  <si>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</si>
  <si>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</si>
  <si>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</si>
  <si>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</si>
  <si>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</si>
  <si>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</si>
  <si>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</si>
  <si>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</si>
  <si>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</si>
  <si>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</si>
  <si>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</si>
  <si>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</si>
  <si>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</si>
  <si>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</si>
  <si>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</si>
  <si>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</si>
  <si>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</si>
  <si>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</si>
  <si>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</si>
  <si>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</si>
  <si>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</si>
  <si>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</si>
  <si>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</si>
  <si>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</si>
  <si>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</si>
  <si>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</si>
  <si>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</si>
  <si>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</si>
  <si>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</si>
  <si>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</si>
  <si>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</si>
  <si>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</si>
  <si>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</si>
  <si>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</si>
  <si>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</si>
  <si>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</si>
  <si>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</si>
  <si>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</si>
  <si>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</si>
  <si>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</si>
  <si>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</si>
  <si>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</si>
  <si>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</si>
  <si>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</si>
  <si>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</si>
  <si>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</si>
  <si>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</si>
  <si>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</si>
  <si>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</si>
  <si>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</si>
  <si>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</si>
  <si>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</si>
  <si>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</si>
  <si>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</si>
  <si>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</si>
  <si>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</si>
  <si>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</si>
  <si>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</si>
  <si>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</si>
  <si>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</si>
  <si>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</si>
  <si>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</si>
  <si>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</si>
  <si>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</si>
  <si>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</si>
  <si>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</si>
  <si>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</si>
  <si>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</si>
  <si>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</si>
  <si>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</si>
  <si>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</si>
  <si>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</si>
  <si>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</si>
  <si>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</si>
  <si>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</si>
  <si>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</si>
  <si>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</si>
  <si>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</si>
  <si>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</si>
  <si>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</si>
  <si>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</si>
  <si>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</si>
  <si>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</si>
  <si>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</si>
  <si>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</si>
  <si>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</si>
  <si>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</si>
  <si>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</si>
  <si>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</si>
  <si>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</si>
  <si>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</si>
  <si>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</si>
  <si>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</si>
  <si>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</si>
  <si>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</si>
  <si>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</si>
  <si>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</si>
  <si>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</si>
  <si>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</si>
  <si>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</si>
  <si>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</si>
  <si>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</si>
  <si>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</si>
  <si>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</si>
  <si>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</si>
  <si>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</si>
  <si>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</si>
  <si>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</si>
  <si>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</si>
  <si>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</si>
  <si>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</si>
  <si>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</si>
  <si>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</si>
  <si>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</si>
  <si>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</si>
  <si>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</si>
  <si>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</si>
  <si>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</si>
  <si>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</si>
  <si>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</si>
  <si>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</si>
  <si>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</si>
  <si>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</si>
  <si>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</si>
  <si>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</si>
  <si>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</si>
  <si>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</si>
  <si>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</si>
  <si>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</si>
  <si>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</si>
  <si>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</si>
  <si>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</si>
  <si>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</si>
  <si>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</si>
  <si>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</si>
  <si>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</si>
  <si>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</si>
  <si>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</si>
  <si>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</si>
  <si>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</si>
  <si>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</si>
  <si>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</si>
  <si>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</si>
  <si>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</si>
  <si>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</si>
  <si>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</si>
  <si>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</si>
  <si>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</si>
  <si>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</si>
  <si>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</si>
  <si>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</si>
  <si>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</si>
  <si>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</si>
  <si>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</si>
  <si>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</si>
  <si>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</si>
  <si>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</si>
  <si>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</si>
  <si>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</si>
  <si>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</si>
  <si>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</si>
  <si>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</si>
  <si>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</si>
  <si>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</si>
  <si>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</si>
  <si>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</si>
  <si>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</si>
  <si>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</si>
  <si>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</si>
  <si>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</si>
  <si>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</si>
  <si>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</si>
  <si>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</si>
  <si>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</si>
  <si>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</si>
  <si>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</si>
  <si>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</si>
  <si>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</si>
  <si>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</si>
  <si>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</si>
  <si>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</si>
  <si>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</si>
  <si>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</si>
  <si>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</si>
  <si>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</si>
  <si>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</si>
  <si>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</si>
  <si>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</si>
  <si>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</si>
  <si>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</si>
  <si>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</si>
  <si>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</si>
  <si>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</si>
  <si>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</si>
  <si>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</si>
  <si>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</si>
  <si>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</si>
  <si>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</si>
  <si>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</si>
  <si>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</si>
  <si>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</si>
  <si>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</si>
  <si>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</si>
  <si>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</si>
  <si>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</si>
  <si>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</si>
  <si>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</si>
  <si>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</si>
  <si>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</si>
  <si>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</si>
  <si>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</si>
  <si>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</si>
  <si>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</si>
  <si>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</si>
  <si>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</si>
  <si>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</si>
  <si>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</si>
  <si>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</si>
  <si>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</si>
  <si>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</si>
  <si>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</si>
  <si>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</si>
  <si>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</si>
  <si>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</si>
  <si>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</si>
  <si>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</si>
  <si>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</si>
  <si>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</si>
  <si>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</si>
  <si>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</si>
  <si>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</si>
  <si>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</si>
  <si>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</si>
  <si>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</si>
  <si>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</si>
  <si>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</si>
  <si>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</si>
  <si>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</si>
  <si>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</si>
  <si>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</si>
  <si>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</si>
  <si>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</si>
  <si>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</si>
  <si>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</si>
  <si>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</si>
  <si>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</si>
  <si>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</si>
  <si>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</si>
  <si>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</si>
  <si>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</si>
  <si>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</si>
  <si>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</si>
  <si>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</si>
  <si>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</si>
  <si>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</si>
  <si>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</si>
  <si>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</si>
  <si>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</si>
  <si>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</si>
  <si>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</si>
  <si>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</si>
  <si>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</si>
  <si>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</si>
  <si>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</si>
  <si>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</si>
  <si>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</si>
  <si>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</si>
  <si>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</si>
  <si>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</si>
  <si>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</si>
  <si>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</si>
  <si>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</si>
  <si>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</si>
  <si>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</si>
  <si>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</si>
  <si>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</si>
  <si>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</si>
  <si>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</si>
  <si>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</si>
  <si>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</si>
  <si>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</si>
  <si>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</si>
  <si>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</si>
  <si>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</si>
  <si>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</si>
  <si>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</si>
  <si>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</si>
  <si>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</si>
  <si>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</si>
  <si>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</si>
  <si>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</si>
  <si>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</si>
  <si>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</si>
  <si>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</si>
  <si>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</si>
  <si>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</si>
  <si>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</si>
  <si>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</si>
  <si>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</si>
  <si>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</si>
  <si>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</si>
  <si>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</si>
  <si>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</si>
  <si>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</si>
  <si>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</si>
  <si>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</si>
  <si>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</si>
  <si>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</si>
  <si>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</si>
  <si>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</si>
  <si>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</si>
  <si>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</si>
  <si>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</si>
  <si>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</si>
  <si>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</si>
  <si>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</si>
  <si>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</si>
  <si>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</si>
  <si>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</si>
  <si>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</si>
  <si>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</si>
  <si>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</si>
  <si>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</si>
  <si>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</si>
  <si>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</si>
  <si>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</si>
  <si>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</si>
  <si>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</si>
  <si>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</si>
  <si>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</si>
  <si>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</si>
  <si>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</si>
  <si>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</si>
  <si>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</si>
  <si>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</si>
  <si>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</si>
  <si>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</si>
  <si>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</si>
  <si>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</si>
  <si>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</si>
  <si>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</si>
  <si>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</si>
  <si>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</si>
  <si>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</si>
  <si>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</si>
  <si>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</si>
  <si>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</si>
  <si>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</si>
  <si>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</si>
  <si>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</si>
  <si>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</si>
  <si>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</si>
  <si>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</si>
  <si>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</si>
  <si>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</si>
  <si>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</si>
  <si>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</si>
  <si>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</si>
  <si>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</si>
  <si>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</si>
  <si>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</si>
  <si>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</si>
  <si>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</si>
  <si>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</si>
  <si>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</si>
  <si>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</si>
  <si>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</si>
  <si>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</si>
  <si>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</si>
  <si>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</si>
  <si>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</si>
  <si>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</si>
  <si>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</si>
  <si>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</si>
  <si>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</si>
  <si>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</si>
  <si>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</si>
  <si>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</si>
  <si>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</si>
  <si>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</si>
  <si>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</si>
  <si>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</si>
  <si>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</si>
  <si>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</si>
  <si>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</si>
  <si>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</si>
  <si>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</si>
  <si>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</si>
  <si>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</si>
  <si>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</si>
  <si>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</si>
  <si>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</si>
  <si>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</si>
  <si>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</si>
  <si>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</si>
  <si>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</si>
  <si>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</si>
  <si>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</si>
  <si>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</si>
  <si>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</si>
  <si>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</si>
  <si>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</si>
  <si>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</si>
  <si>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</si>
  <si>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</si>
  <si>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</si>
  <si>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</si>
  <si>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</si>
  <si>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</si>
  <si>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</si>
  <si>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</si>
  <si>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</si>
  <si>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</si>
  <si>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</si>
  <si>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</si>
  <si>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</si>
  <si>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</si>
  <si>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</si>
  <si>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</si>
  <si>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</si>
  <si>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</si>
  <si>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</si>
  <si>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</si>
  <si>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</si>
  <si>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</si>
  <si>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</si>
  <si>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</si>
  <si>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</si>
  <si>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</si>
  <si>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</si>
  <si>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</si>
  <si>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</si>
  <si>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</si>
  <si>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</si>
  <si>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</si>
  <si>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</si>
  <si>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</si>
  <si>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</si>
  <si>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</si>
  <si>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</si>
  <si>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</si>
  <si>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</si>
  <si>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</si>
  <si>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</si>
  <si>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</si>
  <si>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</si>
  <si>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</si>
  <si>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</si>
  <si>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</si>
  <si>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</si>
  <si>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</si>
  <si>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</si>
  <si>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</si>
  <si>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</si>
  <si>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</si>
  <si>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</si>
  <si>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</si>
  <si>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</si>
  <si>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</si>
  <si>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</si>
  <si>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</si>
  <si>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</si>
  <si>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</si>
  <si>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</si>
  <si>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</si>
  <si>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</si>
  <si>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</si>
  <si>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</si>
  <si>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</si>
  <si>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</si>
  <si>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</si>
  <si>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</si>
  <si>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</si>
  <si>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</si>
  <si>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</si>
  <si>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</si>
  <si>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</si>
  <si>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</si>
  <si>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</si>
  <si>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</si>
  <si>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</si>
  <si>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</si>
  <si>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</si>
  <si>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</si>
  <si>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</si>
  <si>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</si>
  <si>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</si>
  <si>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</si>
  <si>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</si>
  <si>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</si>
  <si>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</si>
  <si>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</si>
  <si>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</si>
  <si>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</si>
  <si>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</si>
  <si>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</si>
  <si>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</si>
  <si>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</si>
  <si>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</si>
  <si>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</si>
  <si>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</si>
  <si>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</si>
  <si>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</si>
  <si>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</si>
  <si>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</si>
  <si>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</si>
  <si>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</si>
  <si>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</si>
  <si>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</si>
  <si>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</si>
  <si>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</si>
  <si>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</si>
  <si>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</si>
  <si>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</si>
  <si>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</si>
  <si>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</si>
  <si>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</si>
  <si>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</si>
  <si>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</si>
  <si>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</si>
  <si>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</si>
  <si>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</si>
  <si>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</si>
  <si>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</si>
  <si>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</si>
  <si>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</si>
  <si>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</si>
  <si>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</si>
  <si>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</si>
  <si>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</si>
  <si>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</si>
  <si>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</si>
  <si>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</si>
  <si>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</si>
  <si>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</si>
  <si>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</si>
  <si>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</si>
  <si>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</si>
  <si>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</si>
  <si>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</si>
  <si>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</si>
  <si>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</si>
  <si>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</si>
  <si>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</si>
  <si>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</si>
  <si>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</si>
  <si>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</si>
  <si>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</si>
  <si>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</si>
  <si>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</si>
  <si>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</si>
  <si>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</si>
  <si>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</si>
  <si>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</si>
  <si>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</si>
  <si>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</si>
  <si>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</si>
  <si>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</si>
  <si>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</si>
  <si>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</si>
  <si>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</si>
  <si>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</si>
  <si>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</si>
  <si>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</si>
  <si>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</si>
  <si>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</si>
  <si>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</si>
  <si>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</si>
  <si>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</si>
  <si>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</si>
  <si>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</si>
  <si>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</si>
  <si>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</si>
  <si>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</si>
  <si>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</si>
  <si>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</si>
  <si>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</si>
  <si>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</si>
  <si>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</si>
  <si>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</si>
  <si>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</si>
  <si>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</si>
  <si>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</si>
  <si>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</si>
  <si>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</si>
  <si>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</si>
  <si>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</si>
  <si>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</si>
  <si>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</si>
  <si>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</si>
  <si>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</si>
  <si>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</si>
  <si>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</si>
  <si>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</si>
  <si>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</si>
  <si>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</si>
  <si>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</si>
  <si>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</si>
  <si>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</si>
  <si>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</si>
  <si>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</si>
  <si>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</si>
  <si>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</si>
  <si>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</si>
  <si>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</si>
  <si>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</si>
  <si>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</si>
  <si>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</si>
  <si>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</si>
  <si>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</si>
  <si>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</si>
  <si>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</si>
  <si>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</si>
  <si>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</si>
  <si>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</si>
  <si>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</si>
  <si>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</si>
  <si>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</si>
  <si>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</si>
  <si>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</si>
  <si>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</si>
  <si>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</si>
  <si>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</si>
  <si>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</si>
  <si>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</si>
  <si>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</si>
  <si>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</si>
  <si>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</si>
  <si>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</si>
  <si>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</si>
  <si>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</si>
  <si>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</si>
  <si>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</si>
  <si>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</si>
  <si>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</si>
  <si>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</si>
  <si>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</si>
  <si>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</si>
  <si>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</si>
  <si>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</si>
  <si>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</si>
  <si>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</si>
  <si>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</si>
  <si>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</si>
  <si>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</si>
  <si>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</si>
  <si>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</si>
  <si>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</si>
  <si>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</si>
  <si>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</si>
  <si>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</si>
  <si>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</si>
  <si>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</si>
  <si>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</si>
  <si>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</si>
  <si>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</si>
  <si>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</si>
  <si>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</si>
  <si>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</si>
  <si>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</si>
  <si>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</si>
  <si>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</si>
  <si>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</si>
  <si>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</si>
  <si>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</si>
  <si>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</si>
  <si>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</si>
  <si>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</si>
  <si>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</si>
  <si>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</si>
  <si>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</si>
  <si>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</si>
  <si>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</si>
  <si>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</si>
  <si>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</si>
  <si>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</si>
  <si>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</si>
  <si>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</si>
  <si>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</si>
  <si>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</si>
  <si>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</si>
  <si>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</si>
  <si>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</si>
  <si>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</si>
  <si>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</si>
  <si>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</si>
  <si>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</si>
  <si>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</si>
  <si>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</si>
  <si>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</si>
  <si>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</si>
  <si>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</si>
  <si>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</si>
  <si>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</si>
  <si>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</si>
  <si>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</si>
  <si>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</si>
  <si>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</si>
  <si>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</si>
  <si>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</si>
  <si>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</si>
  <si>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</si>
  <si>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</si>
  <si>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</si>
  <si>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</si>
  <si>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</si>
  <si>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</si>
  <si>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</si>
  <si>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</si>
  <si>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</si>
  <si>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</si>
  <si>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</si>
  <si>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</si>
  <si>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</si>
  <si>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</si>
  <si>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</si>
  <si>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</si>
  <si>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</si>
  <si>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</si>
  <si>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</si>
  <si>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</si>
  <si>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</si>
  <si>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</si>
  <si>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</si>
  <si>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</si>
  <si>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</si>
  <si>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</si>
  <si>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</si>
  <si>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</si>
  <si>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</si>
  <si>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</si>
  <si>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</si>
  <si>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</si>
  <si>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</si>
  <si>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</si>
  <si>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</si>
  <si>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</si>
  <si>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</si>
  <si>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</si>
  <si>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</si>
  <si>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</si>
  <si>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</si>
  <si>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</si>
  <si>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</si>
  <si>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</si>
  <si>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</si>
  <si>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</si>
  <si>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</si>
  <si>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</si>
  <si>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</si>
  <si>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</si>
  <si>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</si>
  <si>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</si>
  <si>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</si>
  <si>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</si>
  <si>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</si>
  <si>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</si>
  <si>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</si>
  <si>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</si>
  <si>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</si>
  <si>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</si>
  <si>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</si>
  <si>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</si>
  <si>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</si>
  <si>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</si>
  <si>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</si>
  <si>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</si>
  <si>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</si>
  <si>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</si>
  <si>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</si>
  <si>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</si>
  <si>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</si>
  <si>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</si>
  <si>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</si>
  <si>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</si>
  <si>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</si>
  <si>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</si>
  <si>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</si>
  <si>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</si>
  <si>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</si>
  <si>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</si>
  <si>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</si>
  <si>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</si>
  <si>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</si>
  <si>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</si>
  <si>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</si>
  <si>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</si>
  <si>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</si>
  <si>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</si>
  <si>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</si>
  <si>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</si>
  <si>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</si>
  <si>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</si>
  <si>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</si>
  <si>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</si>
  <si>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</si>
  <si>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</si>
  <si>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</si>
  <si>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</si>
  <si>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</si>
  <si>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</si>
  <si>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</si>
  <si>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</si>
  <si>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</si>
  <si>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</si>
  <si>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</si>
  <si>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</si>
  <si>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</si>
  <si>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</si>
  <si>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</si>
  <si>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</si>
  <si>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</si>
  <si>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</si>
  <si>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</si>
  <si>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</si>
  <si>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</si>
  <si>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</si>
  <si>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</si>
  <si>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</si>
  <si>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</si>
  <si>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</si>
  <si>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</si>
  <si>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</si>
  <si>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</si>
  <si>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</si>
  <si>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</si>
  <si>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</si>
  <si>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</si>
  <si>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</si>
  <si>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</si>
  <si>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</si>
  <si>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</si>
  <si>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</si>
  <si>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</si>
  <si>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</si>
  <si>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</si>
  <si>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</si>
  <si>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</si>
  <si>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</si>
  <si>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</si>
  <si>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</si>
  <si>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</si>
  <si>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</si>
  <si>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</si>
  <si>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</si>
  <si>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</si>
  <si>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</si>
  <si>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</si>
  <si>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</si>
  <si>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</si>
  <si>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</si>
  <si>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</si>
  <si>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</si>
  <si>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</si>
  <si>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</si>
  <si>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</si>
  <si>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</si>
  <si>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</si>
  <si>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</si>
  <si>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</si>
  <si>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</si>
  <si>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</si>
  <si>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</si>
  <si>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</si>
  <si>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</si>
  <si>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</si>
  <si>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</si>
  <si>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</si>
  <si>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</si>
  <si>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</si>
  <si>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</si>
  <si>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</si>
  <si>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</si>
  <si>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</si>
  <si>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</si>
  <si>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</si>
  <si>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</si>
  <si>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</si>
  <si>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</si>
  <si>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</si>
  <si>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</si>
  <si>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</si>
  <si>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</si>
  <si>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</si>
  <si>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</si>
  <si>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</si>
  <si>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</si>
  <si>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</si>
  <si>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</si>
  <si>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</si>
  <si>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</si>
  <si>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</si>
  <si>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</si>
  <si>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</si>
  <si>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</si>
  <si>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</si>
  <si>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</si>
  <si>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</si>
  <si>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</si>
  <si>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</si>
  <si>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</si>
  <si>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</si>
  <si>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</si>
  <si>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</si>
  <si>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</si>
  <si>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</si>
  <si>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</si>
  <si>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</si>
  <si>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</si>
  <si>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</si>
  <si>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</si>
  <si>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</si>
  <si>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</si>
  <si>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</si>
  <si>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</si>
  <si>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</si>
  <si>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</si>
  <si>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</si>
  <si>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</si>
  <si>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</si>
  <si>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</si>
  <si>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</si>
  <si>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</si>
  <si>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</si>
  <si>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</si>
  <si>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</si>
  <si>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</si>
  <si>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</si>
  <si>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</si>
  <si>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</si>
  <si>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</si>
  <si>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</si>
  <si>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</si>
  <si>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</si>
  <si>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</si>
  <si>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</si>
  <si>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</si>
  <si>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</si>
  <si>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</si>
  <si>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</si>
  <si>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</si>
  <si>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</si>
  <si>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</si>
  <si>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</si>
  <si>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</si>
  <si>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</si>
  <si>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</si>
  <si>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</si>
  <si>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</si>
  <si>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</si>
  <si>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</si>
  <si>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</si>
  <si>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</si>
  <si>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</si>
  <si>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</si>
  <si>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</si>
  <si>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</si>
  <si>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</si>
  <si>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</si>
  <si>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</si>
  <si>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</si>
  <si>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</si>
  <si>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</si>
  <si>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</si>
  <si>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</si>
  <si>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</si>
  <si>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</si>
  <si>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</si>
  <si>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</si>
  <si>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</si>
  <si>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</si>
  <si>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</si>
  <si>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</si>
  <si>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</si>
  <si>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</si>
  <si>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</si>
  <si>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</si>
  <si>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</si>
  <si>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</si>
  <si>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</si>
  <si>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</si>
  <si>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</si>
  <si>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</si>
  <si>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</si>
  <si>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</si>
  <si>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</si>
  <si>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</si>
  <si>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</si>
  <si>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</si>
  <si>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</si>
  <si>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</si>
  <si>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</si>
  <si>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</si>
  <si>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</si>
  <si>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</si>
  <si>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</si>
  <si>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</si>
  <si>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</si>
  <si>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</si>
  <si>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</si>
  <si>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</si>
  <si>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</si>
  <si>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</si>
  <si>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</si>
  <si>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</si>
  <si>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</si>
  <si>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</si>
  <si>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</si>
  <si>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</si>
  <si>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</si>
  <si>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</si>
  <si>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</si>
  <si>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</si>
  <si>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</si>
  <si>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</si>
  <si>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</si>
  <si>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</si>
  <si>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</si>
  <si>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</si>
  <si>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</si>
  <si>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</si>
  <si>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</si>
  <si>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</si>
  <si>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</si>
  <si>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</si>
  <si>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</si>
  <si>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</si>
  <si>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</si>
  <si>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</si>
  <si>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</si>
  <si>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</si>
  <si>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</si>
  <si>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</si>
  <si>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</si>
  <si>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</si>
  <si>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</si>
  <si>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</si>
  <si>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</si>
  <si>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</si>
  <si>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</si>
  <si>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</si>
  <si>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</si>
  <si>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</si>
  <si>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</si>
  <si>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</si>
  <si>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</si>
  <si>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</si>
  <si>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</si>
  <si>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</si>
  <si>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</si>
  <si>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</si>
  <si>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</si>
  <si>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</si>
  <si>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</si>
  <si>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</si>
  <si>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</si>
  <si>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</si>
  <si>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</si>
  <si>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</si>
  <si>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</si>
  <si>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</si>
  <si>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</si>
  <si>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</si>
  <si>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</si>
  <si>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</si>
  <si>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</si>
  <si>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</si>
  <si>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</si>
  <si>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</si>
  <si>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</si>
  <si>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</si>
  <si>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</si>
  <si>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</si>
  <si>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</si>
  <si>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</si>
  <si>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</si>
  <si>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</si>
  <si>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</si>
  <si>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</si>
  <si>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</si>
  <si>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</si>
  <si>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</si>
  <si>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</si>
  <si>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</si>
  <si>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</si>
  <si>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</si>
  <si>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</si>
  <si>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</si>
  <si>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</si>
  <si>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</si>
  <si>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</si>
  <si>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</si>
  <si>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</si>
  <si>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</si>
  <si>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</si>
  <si>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</si>
  <si>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</si>
  <si>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</si>
  <si>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</si>
  <si>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</si>
  <si>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</si>
  <si>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</si>
  <si>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</si>
  <si>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</si>
  <si>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</si>
  <si>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</si>
  <si>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</si>
  <si>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</si>
  <si>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</si>
  <si>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</si>
  <si>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</si>
  <si>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</si>
  <si>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</si>
  <si>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</si>
  <si>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</si>
  <si>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</si>
  <si>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</si>
  <si>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</si>
  <si>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</si>
  <si>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</si>
  <si>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</si>
  <si>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</si>
  <si>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</si>
  <si>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</si>
  <si>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</si>
  <si>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</si>
  <si>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</si>
  <si>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</si>
  <si>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</si>
  <si>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</si>
  <si>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</si>
  <si>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</si>
  <si>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</si>
  <si>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</si>
  <si>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</si>
  <si>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</si>
  <si>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</si>
  <si>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</si>
  <si>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</si>
  <si>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</si>
  <si>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</si>
  <si>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</si>
  <si>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</si>
  <si>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</si>
  <si>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</si>
  <si>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</si>
  <si>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</si>
  <si>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</si>
  <si>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</si>
  <si>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</si>
  <si>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</si>
  <si>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</si>
  <si>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</si>
  <si>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</si>
  <si>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</si>
  <si>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</si>
  <si>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</si>
  <si>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</si>
  <si>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</si>
  <si>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</si>
  <si>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</si>
  <si>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</si>
  <si>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</si>
  <si>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</si>
  <si>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</si>
  <si>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</si>
  <si>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</si>
  <si>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</si>
  <si>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</si>
  <si>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</si>
  <si>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</si>
  <si>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</si>
  <si>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</si>
  <si>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</si>
  <si>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</si>
  <si>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</si>
  <si>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</si>
  <si>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</si>
  <si>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</si>
  <si>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</si>
  <si>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</si>
  <si>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</si>
  <si>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</si>
  <si>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</si>
  <si>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</si>
  <si>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</si>
  <si>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</si>
  <si>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</si>
  <si>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</si>
  <si>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</si>
  <si>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</si>
  <si>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</si>
  <si>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</si>
  <si>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</si>
  <si>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</si>
  <si>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</si>
  <si>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</si>
  <si>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</si>
  <si>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</si>
  <si>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</si>
  <si>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</si>
  <si>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</si>
  <si>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</si>
  <si>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</si>
  <si>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</si>
  <si>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</si>
  <si>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</si>
  <si>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</si>
  <si>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</si>
  <si>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</si>
  <si>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</si>
  <si>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</si>
  <si>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</si>
  <si>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</si>
  <si>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</si>
  <si>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</si>
  <si>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</si>
  <si>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</si>
  <si>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</si>
  <si>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</si>
  <si>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</si>
  <si>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</si>
  <si>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</si>
  <si>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</si>
  <si>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</si>
  <si>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</si>
  <si>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</si>
  <si>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</si>
  <si>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</si>
  <si>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</si>
  <si>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</si>
  <si>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</si>
  <si>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</si>
  <si>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</si>
  <si>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</si>
  <si>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</si>
  <si>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</si>
  <si>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</si>
  <si>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</si>
  <si>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</si>
  <si>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</si>
  <si>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</si>
  <si>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</si>
  <si>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</si>
  <si>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</si>
  <si>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</si>
  <si>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</si>
  <si>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</si>
  <si>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</si>
  <si>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</si>
  <si>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</si>
  <si>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</si>
  <si>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</si>
  <si>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</si>
  <si>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</si>
  <si>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</si>
  <si>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</si>
  <si>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</si>
  <si>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</si>
  <si>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</si>
  <si>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</si>
  <si>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</si>
  <si>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</si>
  <si>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</si>
  <si>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</si>
  <si>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</si>
  <si>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</si>
  <si>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</si>
  <si>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</si>
  <si>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</si>
  <si>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</si>
  <si>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</si>
  <si>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</si>
  <si>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</si>
  <si>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</si>
  <si>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</si>
  <si>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</si>
  <si>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</si>
  <si>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</si>
  <si>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</si>
  <si>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</si>
  <si>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</si>
  <si>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</si>
  <si>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</si>
  <si>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</si>
  <si>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</si>
  <si>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</si>
  <si>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</si>
  <si>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</si>
  <si>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</si>
  <si>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</si>
  <si>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</si>
  <si>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</si>
  <si>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</si>
  <si>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</si>
  <si>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</si>
  <si>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</si>
  <si>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</si>
  <si>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</si>
  <si>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</si>
  <si>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</si>
  <si>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</si>
  <si>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</si>
  <si>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</si>
  <si>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</si>
  <si>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</si>
  <si>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</si>
  <si>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</si>
  <si>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</si>
  <si>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</si>
  <si>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</si>
  <si>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</si>
  <si>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</si>
  <si>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</si>
  <si>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</si>
  <si>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</si>
  <si>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</si>
  <si>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</si>
  <si>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</si>
  <si>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</si>
  <si>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</si>
  <si>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</si>
  <si>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</si>
  <si>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</si>
  <si>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</si>
  <si>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</si>
  <si>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</si>
  <si>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</si>
  <si>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</si>
  <si>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</si>
  <si>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</si>
  <si>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</si>
  <si>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</si>
  <si>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</si>
  <si>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</si>
  <si>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</si>
  <si>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</si>
  <si>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</si>
  <si>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</si>
  <si>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</si>
  <si>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</si>
  <si>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</si>
  <si>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</si>
  <si>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</si>
  <si>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</si>
  <si>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</si>
  <si>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</si>
  <si>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</si>
  <si>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</si>
  <si>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</si>
  <si>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</si>
  <si>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</si>
  <si>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</si>
  <si>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</si>
  <si>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</si>
  <si>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</si>
  <si>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</si>
  <si>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</si>
  <si>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</si>
  <si>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</si>
  <si>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</si>
  <si>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</si>
  <si>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</si>
  <si>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</si>
  <si>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</si>
  <si>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</si>
  <si>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</si>
  <si>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</si>
  <si>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</si>
  <si>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</si>
  <si>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</si>
  <si>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</si>
  <si>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</si>
  <si>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</si>
  <si>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</si>
  <si>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</si>
  <si>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</si>
  <si>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</si>
  <si>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</si>
  <si>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</si>
  <si>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</si>
  <si>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</si>
  <si>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</si>
  <si>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</si>
  <si>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</si>
  <si>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</si>
  <si>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</si>
  <si>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</si>
  <si>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</si>
  <si>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</si>
  <si>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</si>
  <si>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</si>
  <si>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</si>
  <si>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</si>
  <si>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</si>
  <si>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</si>
  <si>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</si>
  <si>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</si>
  <si>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</si>
  <si>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</si>
  <si>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</si>
  <si>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</si>
  <si>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</si>
  <si>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</si>
  <si>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</si>
  <si>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</si>
  <si>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</si>
  <si>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</si>
  <si>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</si>
  <si>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</si>
  <si>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</si>
  <si>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</si>
  <si>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</si>
  <si>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</si>
  <si>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</si>
  <si>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</si>
  <si>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</si>
  <si>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</si>
  <si>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</si>
  <si>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</si>
  <si>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</si>
  <si>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</si>
  <si>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</si>
  <si>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</si>
  <si>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</si>
  <si>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</si>
  <si>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</si>
  <si>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</si>
  <si>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</si>
  <si>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</si>
  <si>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</si>
  <si>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</si>
  <si>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</si>
  <si>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</si>
  <si>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</si>
  <si>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</si>
  <si>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</si>
  <si>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</si>
  <si>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</si>
  <si>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</si>
  <si>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</si>
  <si>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</si>
  <si>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</si>
  <si>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</si>
  <si>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</si>
  <si>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</si>
  <si>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</si>
  <si>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</si>
  <si>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</si>
  <si>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</si>
  <si>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</si>
  <si>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</si>
  <si>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</si>
  <si>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</si>
  <si>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</si>
  <si>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</si>
  <si>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</si>
  <si>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</si>
  <si>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</si>
  <si>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</si>
  <si>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</si>
  <si>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</si>
  <si>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</si>
  <si>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</si>
  <si>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</si>
  <si>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</si>
  <si>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</si>
  <si>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</si>
  <si>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</si>
  <si>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</si>
  <si>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</si>
  <si>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</si>
  <si>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</si>
  <si>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</si>
  <si>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</si>
  <si>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</si>
  <si>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</si>
  <si>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</si>
  <si>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</si>
  <si>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</si>
  <si>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</si>
  <si>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</si>
  <si>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</si>
  <si>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</si>
  <si>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</si>
  <si>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</si>
  <si>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</si>
  <si>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</si>
  <si>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</si>
  <si>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</si>
  <si>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</si>
  <si>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</si>
  <si>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</si>
  <si>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</si>
  <si>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</si>
  <si>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</si>
  <si>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</si>
  <si>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</si>
  <si>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</si>
  <si>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</si>
  <si>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</si>
  <si>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</si>
  <si>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</si>
  <si>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</si>
  <si>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</si>
  <si>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</si>
  <si>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</si>
  <si>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</si>
  <si>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</si>
  <si>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</si>
  <si>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</si>
  <si>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</si>
  <si>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</si>
  <si>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</si>
  <si>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</si>
  <si>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</si>
  <si>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</si>
  <si>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</si>
  <si>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</si>
  <si>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</si>
  <si>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</si>
  <si>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</si>
  <si>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</si>
  <si>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</si>
  <si>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</si>
  <si>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</si>
  <si>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</si>
  <si>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</si>
  <si>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</si>
  <si>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</si>
  <si>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</si>
  <si>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</si>
  <si>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</si>
  <si>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</si>
  <si>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</si>
  <si>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</si>
  <si>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</si>
  <si>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</si>
  <si>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</si>
  <si>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</si>
  <si>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</si>
  <si>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</si>
  <si>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</si>
  <si>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</si>
  <si>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</si>
  <si>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</si>
  <si>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</si>
  <si>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</si>
  <si>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</si>
  <si>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</si>
  <si>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</si>
  <si>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</si>
  <si>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</si>
  <si>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</si>
  <si>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</si>
  <si>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</si>
  <si>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</si>
  <si>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</si>
  <si>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</si>
  <si>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</si>
  <si>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</si>
  <si>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</si>
  <si>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</si>
  <si>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</si>
  <si>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</si>
  <si>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</si>
  <si>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</si>
  <si>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</si>
  <si>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</si>
  <si>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</si>
  <si>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</si>
  <si>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</si>
  <si>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</si>
  <si>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</si>
  <si>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</si>
  <si>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</si>
  <si>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</si>
  <si>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</si>
  <si>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</si>
  <si>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</si>
  <si>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</si>
  <si>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</si>
  <si>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</si>
  <si>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</si>
  <si>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</si>
  <si>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</si>
  <si>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</si>
  <si>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</si>
  <si>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</si>
  <si>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</si>
  <si>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</si>
  <si>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</si>
  <si>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</si>
  <si>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</si>
  <si>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</si>
  <si>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</si>
  <si>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</si>
  <si>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</si>
  <si>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</si>
  <si>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</si>
  <si>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</si>
  <si>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</si>
  <si>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</si>
  <si>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</si>
  <si>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</si>
  <si>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</si>
  <si>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</si>
  <si>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</si>
  <si>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</si>
  <si>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</si>
  <si>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</si>
  <si>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</si>
  <si>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</si>
  <si>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</si>
  <si>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</si>
  <si>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</si>
  <si>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</si>
  <si>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</si>
  <si>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</si>
  <si>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</si>
  <si>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</si>
  <si>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</si>
  <si>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</si>
  <si>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</si>
  <si>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</si>
  <si>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</si>
  <si>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</si>
  <si>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</si>
  <si>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</si>
  <si>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</si>
  <si>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</si>
  <si>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</si>
  <si>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</si>
  <si>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</si>
  <si>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</si>
  <si>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</si>
  <si>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</si>
  <si>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</si>
  <si>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</si>
  <si>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</si>
  <si>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</si>
  <si>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</si>
  <si>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</si>
  <si>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</si>
  <si>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</si>
  <si>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</si>
  <si>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</si>
  <si>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</si>
  <si>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</si>
  <si>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</si>
  <si>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</si>
  <si>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</si>
  <si>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</si>
  <si>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</si>
  <si>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</si>
  <si>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</si>
  <si>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</si>
  <si>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</si>
  <si>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</si>
  <si>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</si>
  <si>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</si>
  <si>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</si>
  <si>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</si>
  <si>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</si>
  <si>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</si>
  <si>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</si>
  <si>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</si>
  <si>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</si>
  <si>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</si>
  <si>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</si>
  <si>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</si>
  <si>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</si>
  <si>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</si>
  <si>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</si>
  <si>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</si>
  <si>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</si>
  <si>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</si>
  <si>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</si>
  <si>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</si>
  <si>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</si>
  <si>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</si>
  <si>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</si>
  <si>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</si>
  <si>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</si>
  <si>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</si>
  <si>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</si>
  <si>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</si>
  <si>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</si>
  <si>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</si>
  <si>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</si>
  <si>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</si>
  <si>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</si>
  <si>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</si>
  <si>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</si>
  <si>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</si>
  <si>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</si>
  <si>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</si>
  <si>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</si>
  <si>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</si>
  <si>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</si>
  <si>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</si>
  <si>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</si>
  <si>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</si>
  <si>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</si>
  <si>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</si>
  <si>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</si>
  <si>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</si>
  <si>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</si>
  <si>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</si>
  <si>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</si>
  <si>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</si>
  <si>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</si>
  <si>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</si>
  <si>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</si>
  <si>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</si>
  <si>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</si>
  <si>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</si>
  <si>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</si>
  <si>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</si>
  <si>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</si>
  <si>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</si>
  <si>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</si>
  <si>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</si>
  <si>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</si>
  <si>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</si>
  <si>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</si>
  <si>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</si>
  <si>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</si>
  <si>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</si>
  <si>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</si>
  <si>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</si>
  <si>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</si>
  <si>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</si>
  <si>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</si>
  <si>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</si>
  <si>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</si>
  <si>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</si>
  <si>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</si>
  <si>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</si>
  <si>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</si>
  <si>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</si>
  <si>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</si>
  <si>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</si>
  <si>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</si>
  <si>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</si>
  <si>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</si>
  <si>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</si>
  <si>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</si>
  <si>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</si>
  <si>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</si>
  <si>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</si>
  <si>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</si>
  <si>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</si>
  <si>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</si>
  <si>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</si>
  <si>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</si>
  <si>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</si>
  <si>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</si>
  <si>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</si>
  <si>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</si>
  <si>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</si>
  <si>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</si>
  <si>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</si>
  <si>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</si>
  <si>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</si>
  <si>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</si>
  <si>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</si>
  <si>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</si>
  <si>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</si>
  <si>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</si>
  <si>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</si>
  <si>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</si>
  <si>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</si>
  <si>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</si>
  <si>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</si>
  <si>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</si>
  <si>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</si>
  <si>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</si>
  <si>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</si>
  <si>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</si>
  <si>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</si>
  <si>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</si>
  <si>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</si>
  <si>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</si>
  <si>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</si>
  <si>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</si>
  <si>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</si>
  <si>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</si>
  <si>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</si>
  <si>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</si>
  <si>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</si>
  <si>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</si>
  <si>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</si>
  <si>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</si>
  <si>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</si>
  <si>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</si>
  <si>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</si>
  <si>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</si>
  <si>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</si>
  <si>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</si>
  <si>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</si>
  <si>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</si>
  <si>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</si>
  <si>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</si>
  <si>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</si>
  <si>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</si>
  <si>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</si>
  <si>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</si>
  <si>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</si>
  <si>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</si>
  <si>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</si>
  <si>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</si>
  <si>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</si>
  <si>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</si>
  <si>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</si>
  <si>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</si>
  <si>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</si>
  <si>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</si>
  <si>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</si>
  <si>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</si>
  <si>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</si>
  <si>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</si>
  <si>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</si>
  <si>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</si>
  <si>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</si>
  <si>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</si>
  <si>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</si>
  <si>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</si>
  <si>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</si>
  <si>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</si>
  <si>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</si>
  <si>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</si>
  <si>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</si>
  <si>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</si>
  <si>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</si>
  <si>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</si>
  <si>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</si>
  <si>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</si>
  <si>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</si>
  <si>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</si>
  <si>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</si>
  <si>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</si>
  <si>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</si>
  <si>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</si>
  <si>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</si>
  <si>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</si>
  <si>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</si>
  <si>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</si>
  <si>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</si>
  <si>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</si>
  <si>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</si>
  <si>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</si>
  <si>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</si>
  <si>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</si>
  <si>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</si>
  <si>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</si>
  <si>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</si>
  <si>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</si>
  <si>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</si>
  <si>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</si>
  <si>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</si>
  <si>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</si>
  <si>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</si>
  <si>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</si>
  <si>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</si>
  <si>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</si>
  <si>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</si>
  <si>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</si>
  <si>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</si>
  <si>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</si>
  <si>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</si>
  <si>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</si>
  <si>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</si>
  <si>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</si>
  <si>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</si>
  <si>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</si>
  <si>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</si>
  <si>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</si>
  <si>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</si>
  <si>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</si>
  <si>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</si>
  <si>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</si>
  <si>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</si>
  <si>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</si>
  <si>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</si>
  <si>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</si>
  <si>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</si>
  <si>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</si>
  <si>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</si>
  <si>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</si>
  <si>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</si>
  <si>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</si>
  <si>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</si>
  <si>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</si>
  <si>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</si>
  <si>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</si>
  <si>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</si>
  <si>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</si>
  <si>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</si>
  <si>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</si>
  <si>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</si>
  <si>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</si>
  <si>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</si>
  <si>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</si>
  <si>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</si>
  <si>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</si>
  <si>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</si>
  <si>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</si>
  <si>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</si>
  <si>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</si>
  <si>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</si>
  <si>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</si>
  <si>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</si>
  <si>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</si>
  <si>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</si>
  <si>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</si>
  <si>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</si>
  <si>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</si>
  <si>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</si>
  <si>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</si>
  <si>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</si>
  <si>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</si>
  <si>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</si>
  <si>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</si>
  <si>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</si>
  <si>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</si>
  <si>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</si>
  <si>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</si>
  <si>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</si>
  <si>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</si>
  <si>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</si>
  <si>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</si>
  <si>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</si>
  <si>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</si>
  <si>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</si>
  <si>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</si>
  <si>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</si>
  <si>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</si>
  <si>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</si>
  <si>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</si>
  <si>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</si>
  <si>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</si>
  <si>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</si>
  <si>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</si>
  <si>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</si>
  <si>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</si>
  <si>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</si>
  <si>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</si>
  <si>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</si>
  <si>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</si>
  <si>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</si>
  <si>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</si>
  <si>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</si>
  <si>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</si>
  <si>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</si>
  <si>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</si>
  <si>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</si>
  <si>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</si>
  <si>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</si>
  <si>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</si>
  <si>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</si>
  <si>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</si>
  <si>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</si>
  <si>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</si>
  <si>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</si>
  <si>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</si>
  <si>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</si>
  <si>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</si>
  <si>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</si>
  <si>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</si>
  <si>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</si>
  <si>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</si>
  <si>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</si>
  <si>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</si>
  <si>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</si>
  <si>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</si>
  <si>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</si>
  <si>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</si>
  <si>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</si>
  <si>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</si>
  <si>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</si>
  <si>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</si>
  <si>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</si>
  <si>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</si>
  <si>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</si>
  <si>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</si>
  <si>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</si>
  <si>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</si>
  <si>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</si>
  <si>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</si>
  <si>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</si>
  <si>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</si>
  <si>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</si>
  <si>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</si>
  <si>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</si>
  <si>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</si>
  <si>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</si>
  <si>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</si>
  <si>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</si>
  <si>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</si>
  <si>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</si>
  <si>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</si>
  <si>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</si>
  <si>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</si>
  <si>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</si>
  <si>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</si>
  <si>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</si>
  <si>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</si>
  <si>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</si>
  <si>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</si>
  <si>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</si>
  <si>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</si>
  <si>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</si>
  <si>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</si>
  <si>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</si>
  <si>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</si>
  <si>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</si>
  <si>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</si>
  <si>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</si>
  <si>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</si>
  <si>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</si>
  <si>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</si>
  <si>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</si>
  <si>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</si>
  <si>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</si>
  <si>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</si>
  <si>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</si>
  <si>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</si>
  <si>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</si>
  <si>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</si>
  <si>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</si>
  <si>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</si>
  <si>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</si>
  <si>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</si>
  <si>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</si>
  <si>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</si>
  <si>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</si>
  <si>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</si>
  <si>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</si>
  <si>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</si>
  <si>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</si>
  <si>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</si>
  <si>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</si>
  <si>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</si>
  <si>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</si>
  <si>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</si>
  <si>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</si>
  <si>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</si>
  <si>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</si>
  <si>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</si>
  <si>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</si>
  <si>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</si>
  <si>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</si>
  <si>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</si>
  <si>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</si>
  <si>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</si>
  <si>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</si>
  <si>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</si>
  <si>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</si>
  <si>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</si>
  <si>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</si>
  <si>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</si>
  <si>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</si>
  <si>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</si>
  <si>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</si>
  <si>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</si>
  <si>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</si>
  <si>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</si>
  <si>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</si>
  <si>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</si>
  <si>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</si>
  <si>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</si>
  <si>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</si>
  <si>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</si>
  <si>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</si>
  <si>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</si>
  <si>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</si>
  <si>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</si>
  <si>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</si>
  <si>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</si>
  <si>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</si>
  <si>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</si>
  <si>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</si>
  <si>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</si>
  <si>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</si>
  <si>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</si>
  <si>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</si>
  <si>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</si>
  <si>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</si>
  <si>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</si>
  <si>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</si>
  <si>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</si>
  <si>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</si>
  <si>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</si>
  <si>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</si>
  <si>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</si>
  <si>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</si>
  <si>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</si>
  <si>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</si>
  <si>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</si>
  <si>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</si>
  <si>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</si>
  <si>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</si>
  <si>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</si>
  <si>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</si>
  <si>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</si>
  <si>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</si>
  <si>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</si>
  <si>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</si>
  <si>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</si>
  <si>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</si>
  <si>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</si>
  <si>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</si>
  <si>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</si>
  <si>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</si>
  <si>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</si>
  <si>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</si>
  <si>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</si>
  <si>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</si>
  <si>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</si>
  <si>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</si>
  <si>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</si>
  <si>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</si>
  <si>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</si>
  <si>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</si>
  <si>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</si>
  <si>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</si>
  <si>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</si>
  <si>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</si>
  <si>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</si>
  <si>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</si>
  <si>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</si>
  <si>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</si>
  <si>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</si>
  <si>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</si>
  <si>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</si>
  <si>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</si>
  <si>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</si>
  <si>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</si>
  <si>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</si>
  <si>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</si>
  <si>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</si>
  <si>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</si>
  <si>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</si>
  <si>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</si>
  <si>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</si>
  <si>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</si>
  <si>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</si>
  <si>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</si>
  <si>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</si>
  <si>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</si>
  <si>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</si>
  <si>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</si>
  <si>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</si>
  <si>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</si>
  <si>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</si>
  <si>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</si>
  <si>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</si>
  <si>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</si>
  <si>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</si>
  <si>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</si>
  <si>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</si>
  <si>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</si>
  <si>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</si>
  <si>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</si>
  <si>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</si>
  <si>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</si>
  <si>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</si>
  <si>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</si>
  <si>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</si>
  <si>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</si>
  <si>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</si>
  <si>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</si>
  <si>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</si>
  <si>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</si>
  <si>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</si>
  <si>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</si>
  <si>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</si>
  <si>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</si>
  <si>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</si>
  <si>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</si>
  <si>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</si>
  <si>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</si>
  <si>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</si>
  <si>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</si>
  <si>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</si>
  <si>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</si>
  <si>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</si>
  <si>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</si>
  <si>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</si>
  <si>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</si>
  <si>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</si>
  <si>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</si>
  <si>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</si>
  <si>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</si>
  <si>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</si>
  <si>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</si>
  <si>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</si>
  <si>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</si>
  <si>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</si>
  <si>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</si>
  <si>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</si>
  <si>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</si>
  <si>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</si>
  <si>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</si>
  <si>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</si>
  <si>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</si>
  <si>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</si>
  <si>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</si>
  <si>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</si>
  <si>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</si>
  <si>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</si>
  <si>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</si>
  <si>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</si>
  <si>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</si>
  <si>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</si>
  <si>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</si>
  <si>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</si>
  <si>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</si>
  <si>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</si>
  <si>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</si>
  <si>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</si>
  <si>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</si>
  <si>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</si>
  <si>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</si>
  <si>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</si>
  <si>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</si>
  <si>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</si>
  <si>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</si>
  <si>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</si>
  <si>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</si>
  <si>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</si>
  <si>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</si>
  <si>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</si>
  <si>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</si>
  <si>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</si>
  <si>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</si>
  <si>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</si>
  <si>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</si>
  <si>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</si>
  <si>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</si>
  <si>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</si>
  <si>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</si>
  <si>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</si>
  <si>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</si>
  <si>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</si>
  <si>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</si>
  <si>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</si>
  <si>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</si>
  <si>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</si>
  <si>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</si>
  <si>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</si>
  <si>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</si>
  <si>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</si>
  <si>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</si>
  <si>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</si>
  <si>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</si>
  <si>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</si>
  <si>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</si>
  <si>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</si>
  <si>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</si>
  <si>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</si>
  <si>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</si>
  <si>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</si>
  <si>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</si>
  <si>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</si>
  <si>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</si>
  <si>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</si>
  <si>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</si>
  <si>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</si>
  <si>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</si>
  <si>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</si>
  <si>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</si>
  <si>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</si>
  <si>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</si>
  <si>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</si>
  <si>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</si>
  <si>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</si>
  <si>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</si>
  <si>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</si>
  <si>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</si>
  <si>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</si>
  <si>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</si>
  <si>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</si>
  <si>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</si>
  <si>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</si>
  <si>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</si>
  <si>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</si>
  <si>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</si>
  <si>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</si>
  <si>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</si>
  <si>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</si>
  <si>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</si>
  <si>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</si>
  <si>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</si>
  <si>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</si>
  <si>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</si>
  <si>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</si>
  <si>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</si>
  <si>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</si>
  <si>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</si>
  <si>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</si>
  <si>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</si>
  <si>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</si>
  <si>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</si>
  <si>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</si>
  <si>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</si>
  <si>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</si>
  <si>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</si>
  <si>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</si>
  <si>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</si>
  <si>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</si>
  <si>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</si>
  <si>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</si>
  <si>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</si>
  <si>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</si>
  <si>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</si>
  <si>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</si>
  <si>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</si>
  <si>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</si>
  <si>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</si>
  <si>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</si>
  <si>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</si>
  <si>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</si>
  <si>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</si>
  <si>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</si>
  <si>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</si>
  <si>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</si>
  <si>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</si>
  <si>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</si>
  <si>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</si>
  <si>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</si>
  <si>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</si>
  <si>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</si>
  <si>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</si>
  <si>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</si>
  <si>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</si>
  <si>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</si>
  <si>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</si>
  <si>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</si>
  <si>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</si>
  <si>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</si>
  <si>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</si>
  <si>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</si>
  <si>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</si>
  <si>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</si>
  <si>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</si>
  <si>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</si>
  <si>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</si>
  <si>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</si>
  <si>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</si>
  <si>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</si>
  <si>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</si>
  <si>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</si>
  <si>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</si>
  <si>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</si>
  <si>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</si>
  <si>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</si>
  <si>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</si>
  <si>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</si>
  <si>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</si>
  <si>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</si>
  <si>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</si>
  <si>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</si>
  <si>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</si>
  <si>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</si>
  <si>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</si>
  <si>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</si>
  <si>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</si>
  <si>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</si>
  <si>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</si>
  <si>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</si>
  <si>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</si>
  <si>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</si>
  <si>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</si>
  <si>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</si>
  <si>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</si>
  <si>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</si>
  <si>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</si>
  <si>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</si>
  <si>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</si>
  <si>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</si>
  <si>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</si>
  <si>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</si>
  <si>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</si>
  <si>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</si>
  <si>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</si>
  <si>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</si>
  <si>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</si>
  <si>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</si>
  <si>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</si>
  <si>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</si>
  <si>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</si>
  <si>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</si>
  <si>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</si>
  <si>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</si>
  <si>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</si>
  <si>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</si>
  <si>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</si>
  <si>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</si>
  <si>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</si>
  <si>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</si>
  <si>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</si>
  <si>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</si>
  <si>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</si>
  <si>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</si>
  <si>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</si>
  <si>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</si>
  <si>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</si>
  <si>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</si>
  <si>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</si>
  <si>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</si>
  <si>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</si>
  <si>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</si>
  <si>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</si>
  <si>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</si>
  <si>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</si>
  <si>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</si>
  <si>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</si>
  <si>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</si>
  <si>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</si>
  <si>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</si>
  <si>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</si>
  <si>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</si>
  <si>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</si>
  <si>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</si>
  <si>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</si>
  <si>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</si>
  <si>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</si>
  <si>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</si>
  <si>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</si>
  <si>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</si>
  <si>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</si>
  <si>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</si>
  <si>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</si>
  <si>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</si>
  <si>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</si>
  <si>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</si>
  <si>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</si>
  <si>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</si>
  <si>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</si>
  <si>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</si>
  <si>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</si>
  <si>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</si>
  <si>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</si>
  <si>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</si>
  <si>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</si>
  <si>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</si>
  <si>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</si>
  <si>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</si>
  <si>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</si>
  <si>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</si>
  <si>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</si>
  <si>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</si>
  <si>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</si>
  <si>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</si>
  <si>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</si>
  <si>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</si>
  <si>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</si>
  <si>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</si>
  <si>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</si>
  <si>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</si>
  <si>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</si>
  <si>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</si>
  <si>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</si>
  <si>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</si>
  <si>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</si>
  <si>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</si>
  <si>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</si>
  <si>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</si>
  <si>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</si>
  <si>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</si>
  <si>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</si>
  <si>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</si>
  <si>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</si>
  <si>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</si>
  <si>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</si>
  <si>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</si>
  <si>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</si>
  <si>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</si>
  <si>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</si>
  <si>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</si>
  <si>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</si>
  <si>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</si>
  <si>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</si>
  <si>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</si>
  <si>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</si>
  <si>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</si>
  <si>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</si>
  <si>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</si>
  <si>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</si>
  <si>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</si>
  <si>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</si>
  <si>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</si>
  <si>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</si>
  <si>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</si>
  <si>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</si>
  <si>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</si>
  <si>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</si>
  <si>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</si>
  <si>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</si>
  <si>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</si>
  <si>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</si>
  <si>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</si>
  <si>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</si>
  <si>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</si>
  <si>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</si>
  <si>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</si>
  <si>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</si>
  <si>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</si>
  <si>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</si>
  <si>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</si>
  <si>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</si>
  <si>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</si>
  <si>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</si>
  <si>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</si>
  <si>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</si>
  <si>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</si>
  <si>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</si>
  <si>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</si>
  <si>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</si>
  <si>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</si>
  <si>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</si>
  <si>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</si>
  <si>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</si>
  <si>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</si>
  <si>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</si>
  <si>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</si>
  <si>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</si>
  <si>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</si>
  <si>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</si>
  <si>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</si>
  <si>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</si>
  <si>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</si>
  <si>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</si>
  <si>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</si>
  <si>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</si>
  <si>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</si>
  <si>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</si>
  <si>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</si>
  <si>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</si>
  <si>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</si>
  <si>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</si>
  <si>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</si>
  <si>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</si>
  <si>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</si>
  <si>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</si>
  <si>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</si>
  <si>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</si>
  <si>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</si>
  <si>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</si>
  <si>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</si>
  <si>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</si>
  <si>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</si>
  <si>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</si>
  <si>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</si>
  <si>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</si>
  <si>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</si>
  <si>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</si>
  <si>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</si>
  <si>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</si>
  <si>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</si>
  <si>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</si>
  <si>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</si>
  <si>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</si>
  <si>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</si>
  <si>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</si>
  <si>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</si>
  <si>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</si>
  <si>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</si>
  <si>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</si>
  <si>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</si>
  <si>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</si>
  <si>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</si>
  <si>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</si>
  <si>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</si>
  <si>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</si>
  <si>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</si>
  <si>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</si>
  <si>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</si>
  <si>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</si>
  <si>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</si>
  <si>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</si>
  <si>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</si>
  <si>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</si>
  <si>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</si>
  <si>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</si>
  <si>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</si>
  <si>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</si>
  <si>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</si>
  <si>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</si>
  <si>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</si>
  <si>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</si>
  <si>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</si>
  <si>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</si>
  <si>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</si>
  <si>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</si>
  <si>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</si>
  <si>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</si>
  <si>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</si>
  <si>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</si>
  <si>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</si>
  <si>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</si>
  <si>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</si>
  <si>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</si>
  <si>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</si>
  <si>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</si>
  <si>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</si>
  <si>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</si>
  <si>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</si>
  <si>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</si>
  <si>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</si>
  <si>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</si>
  <si>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</si>
  <si>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</si>
  <si>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</si>
  <si>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</si>
  <si>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</si>
  <si>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</si>
  <si>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</si>
  <si>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</si>
  <si>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</si>
  <si>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</si>
  <si>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</si>
  <si>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</si>
  <si>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</si>
  <si>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</si>
  <si>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</si>
  <si>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</si>
  <si>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</si>
  <si>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</si>
  <si>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</si>
  <si>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</si>
  <si>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</si>
  <si>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</si>
  <si>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</si>
  <si>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</si>
  <si>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</si>
  <si>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</si>
  <si>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</si>
  <si>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</si>
  <si>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</si>
  <si>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</si>
  <si>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</si>
  <si>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</si>
  <si>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</si>
  <si>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</si>
  <si>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</si>
  <si>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</si>
  <si>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</si>
  <si>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</si>
  <si>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</si>
  <si>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</si>
  <si>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</si>
  <si>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</si>
  <si>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</si>
  <si>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</si>
  <si>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</si>
  <si>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</si>
  <si>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</si>
  <si>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</si>
  <si>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</si>
  <si>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</si>
  <si>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</si>
  <si>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</si>
  <si>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</si>
  <si>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</si>
  <si>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</si>
  <si>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</si>
  <si>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</si>
  <si>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</si>
  <si>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</si>
  <si>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</si>
  <si>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</si>
  <si>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</si>
  <si>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</si>
  <si>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</si>
  <si>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</si>
  <si>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</si>
  <si>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</si>
  <si>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</si>
  <si>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</si>
  <si>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</si>
  <si>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</si>
  <si>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</si>
  <si>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</si>
  <si>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</si>
  <si>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</si>
  <si>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</si>
  <si>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</si>
  <si>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</si>
  <si>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</si>
  <si>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</si>
  <si>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</si>
  <si>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</si>
  <si>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</si>
  <si>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</si>
  <si>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</si>
  <si>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</si>
  <si>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</si>
  <si>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</si>
  <si>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</si>
  <si>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</si>
  <si>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</si>
  <si>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</si>
  <si>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</si>
  <si>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</si>
  <si>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</si>
  <si>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</si>
  <si>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</si>
  <si>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</si>
  <si>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</si>
  <si>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</si>
  <si>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</si>
  <si>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</si>
  <si>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</si>
  <si>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</si>
  <si>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</si>
  <si>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</si>
  <si>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</si>
  <si>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</si>
  <si>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</si>
  <si>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</si>
  <si>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</si>
  <si>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</si>
  <si>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</si>
  <si>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</si>
  <si>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</si>
  <si>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</si>
  <si>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</si>
  <si>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</si>
  <si>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</si>
  <si>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</si>
  <si>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</si>
  <si>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</si>
  <si>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</si>
  <si>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</si>
  <si>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</si>
  <si>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</si>
  <si>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</si>
  <si>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</si>
  <si>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</si>
  <si>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</si>
  <si>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</si>
  <si>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</si>
  <si>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</si>
  <si>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</si>
  <si>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</si>
  <si>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</si>
  <si>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</si>
  <si>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</si>
  <si>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</si>
  <si>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</si>
  <si>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</si>
  <si>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</si>
  <si>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</si>
  <si>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</si>
  <si>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</si>
  <si>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</si>
  <si>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</si>
  <si>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</si>
  <si>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</si>
  <si>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</si>
  <si>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</si>
  <si>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</si>
  <si>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</si>
  <si>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</si>
  <si>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</si>
  <si>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</si>
  <si>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</si>
  <si>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</si>
  <si>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AÇUCAR BRANCO</t>
  </si>
  <si>
    <t>ADOÇANTE</t>
  </si>
  <si>
    <t>AMIDO DE MILHO</t>
  </si>
  <si>
    <t>ARROZ INTEGRAL</t>
  </si>
  <si>
    <t>AVEIA EM FLOCOS</t>
  </si>
  <si>
    <t>BISCOITO/BOLACHA SEM LACTOSE</t>
  </si>
  <si>
    <t>BISCOITO/BOLACHA SEM ADIÇÃO DE AÇUCAR</t>
  </si>
  <si>
    <t>BISCOITO POLVILHO</t>
  </si>
  <si>
    <t>BOLACHA INTEGRAL</t>
  </si>
  <si>
    <t>CAFÉ SOLUVEL GRANULADO</t>
  </si>
  <si>
    <t>CAFÉ EM PO TORRADO</t>
  </si>
  <si>
    <t>CHA DE FRUTAS SECAS</t>
  </si>
  <si>
    <t>CHA DE ERVAS</t>
  </si>
  <si>
    <t>IOGURTE ZERO ADIÇÃO DE AÇUCAR</t>
  </si>
  <si>
    <t>ESSENCIA DE BAUNILHA</t>
  </si>
  <si>
    <t>ERVIÇHA CONGELADA</t>
  </si>
  <si>
    <t>FARINHA DE MILHO</t>
  </si>
  <si>
    <t>FARINHA DE TRIGO ESPECIAL</t>
  </si>
  <si>
    <t>FARINHA DE MILHO INTEGRAL</t>
  </si>
  <si>
    <t>FEIJÃO PRETO</t>
  </si>
  <si>
    <t>FERMENTO EM PÓ QUIMICO</t>
  </si>
  <si>
    <t>FILE DE PEITO DE FRANGO</t>
  </si>
  <si>
    <t>GELEIA</t>
  </si>
  <si>
    <t>GELEIA DE FRUTAS DIET</t>
  </si>
  <si>
    <t>LEITE DE VACA TIPO A</t>
  </si>
  <si>
    <t>LEITE DE VACA TIPO A SEM LACTOSE</t>
  </si>
  <si>
    <t>LENTILHA TIPO 1</t>
  </si>
  <si>
    <t>LINHAÇA MARRON</t>
  </si>
  <si>
    <t>L</t>
  </si>
  <si>
    <t>MASSA TIPO CABELO DE ANJO</t>
  </si>
  <si>
    <t>MASSA TIPO CONCINHA</t>
  </si>
  <si>
    <t>MASSA TIPO PARAFUSO</t>
  </si>
  <si>
    <t>MASSA TIPO PARAFUSO INTEGRAL</t>
  </si>
  <si>
    <t>MILHO CONGELADO</t>
  </si>
  <si>
    <t xml:space="preserve"> NOZ MOSCADA EM PÓ</t>
  </si>
  <si>
    <t>OREGANO</t>
  </si>
  <si>
    <t>OLEO DE SOJA</t>
  </si>
  <si>
    <t>NOZ PECANA</t>
  </si>
  <si>
    <t>CASTANHA DE CAJU</t>
  </si>
  <si>
    <t>CASTANHA DO PARA</t>
  </si>
  <si>
    <t>OVOS DE GALINHA</t>
  </si>
  <si>
    <t>PÃO DE FORMA</t>
  </si>
  <si>
    <t>PRESUNTO COZIDO</t>
  </si>
  <si>
    <t>SAGU</t>
  </si>
  <si>
    <t>VINAGRE DE MAÇÃ</t>
  </si>
  <si>
    <t>BANANA</t>
  </si>
  <si>
    <t>CAQUI</t>
  </si>
  <si>
    <t>CEBOLA</t>
  </si>
  <si>
    <t>MAÇA</t>
  </si>
  <si>
    <t>MELANCIA</t>
  </si>
  <si>
    <t>PERA NACIONAL</t>
  </si>
  <si>
    <t>FORNECIMENTO DE MATERIAS DE GENEROS ALIMENTICOS PARA COMPOR A MERENDA ESCOLAR E PARA ATENDER AS SECRETARIAS MUNICIPAIS DE SAUDE E ASSISTENCIA SOCIAL E SECRETARIA MUNICIPAL DE ADMINISTRAÇÃO</t>
  </si>
  <si>
    <t>PREFEITURA DE COTIPORA</t>
  </si>
  <si>
    <t>90898487000164</t>
  </si>
  <si>
    <t>GIRARDI COMERCIO DE PRODUTOS ALIMENTICIOS LTDA</t>
  </si>
  <si>
    <t>13360907000103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</si>
</sst>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6</v>
      </c>
      <c r="C2" s="189"/>
      <c r="D2" s="76" t="s">
        <v>162</v>
      </c>
      <c r="E2" s="112">
        <v>6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190" t="s">
        <v>4022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4023</v>
      </c>
      <c r="C4" s="192"/>
      <c r="D4" s="192"/>
      <c r="E4" s="193"/>
      <c r="F4" s="47" t="s">
        <v>179</v>
      </c>
      <c r="G4" s="124" t="s">
        <v>4024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143479.85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106308.78000000001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50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C12" sqref="C12:C61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0" t="s">
        <v>3676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3" t="str">
        <f>IF(Identificação!B2=0,"",Identificação!B2)</f>
        <v>Pregão Presencial</v>
      </c>
      <c r="D2" s="203"/>
      <c r="E2" s="203"/>
      <c r="F2" s="203"/>
      <c r="G2" s="203"/>
      <c r="H2" s="43" t="s">
        <v>151</v>
      </c>
      <c r="I2" s="44">
        <f>IF(Identificação!E2=0,"",Identificação!E2)</f>
        <v>6</v>
      </c>
      <c r="J2" s="43" t="s">
        <v>152</v>
      </c>
      <c r="K2" s="44">
        <f>IF(Identificação!G2=0,"",Identificação!G2)</f>
        <v>2022</v>
      </c>
      <c r="L2" s="144"/>
      <c r="M2" s="144"/>
    </row>
    <row r="3" spans="1:18" s="45" customFormat="1" ht="32.25" customHeight="1" thickBot="1" x14ac:dyDescent="0.3">
      <c r="A3" s="209" t="s">
        <v>153</v>
      </c>
      <c r="B3" s="210"/>
      <c r="C3" s="211" t="str">
        <f>IF(Identificação!B3=0,"",Identificação!B3)</f>
        <v>FORNECIMENTO DE MATERIAS DE GENEROS ALIMENTICOS PARA COMPOR A MERENDA ESCOLAR E PARA ATENDER AS SECRETARIAS MUNICIPAIS DE SAUDE E ASSISTENCIA SOCIAL E SECRETARIA MUNICIPAL DE ADMINISTRAÇÃO</v>
      </c>
      <c r="D3" s="211"/>
      <c r="E3" s="211"/>
      <c r="F3" s="211"/>
      <c r="G3" s="211"/>
      <c r="H3" s="211"/>
      <c r="I3" s="211"/>
      <c r="J3" s="211"/>
      <c r="K3" s="212"/>
      <c r="L3" s="144"/>
      <c r="M3" s="144"/>
    </row>
    <row r="4" spans="1:18" s="45" customFormat="1" ht="15.75" thickBot="1" x14ac:dyDescent="0.3">
      <c r="A4" s="46" t="s">
        <v>176</v>
      </c>
      <c r="B4" s="47"/>
      <c r="C4" s="205" t="str">
        <f>IF(Identificação!B4=0,"",Identificação!B4)</f>
        <v>PREFEITURA DE COTIPORA</v>
      </c>
      <c r="D4" s="205"/>
      <c r="E4" s="205"/>
      <c r="F4" s="205"/>
      <c r="G4" s="205"/>
      <c r="H4" s="205"/>
      <c r="I4" s="205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5" t="str">
        <f>IF(Identificação!B5=0,"",Identificação!B5)</f>
        <v>Compras</v>
      </c>
      <c r="D5" s="205"/>
      <c r="E5" s="205"/>
      <c r="F5" s="205"/>
      <c r="G5" s="206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7">
        <f>SUMIFS(K12:K39953,B12:B39953,"&gt;0",K12:K39953,"&lt;&gt;0")</f>
        <v>143479.85</v>
      </c>
      <c r="D6" s="207"/>
      <c r="E6" s="207"/>
      <c r="F6" s="207"/>
      <c r="G6" s="208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0" t="s">
        <v>3762</v>
      </c>
      <c r="B10" s="220" t="s">
        <v>3760</v>
      </c>
      <c r="C10" s="220" t="s">
        <v>3761</v>
      </c>
      <c r="D10" s="196" t="s">
        <v>3675</v>
      </c>
      <c r="E10" s="222" t="s">
        <v>168</v>
      </c>
      <c r="F10" s="198" t="s">
        <v>3674</v>
      </c>
      <c r="G10" s="196" t="s">
        <v>156</v>
      </c>
      <c r="H10" s="217" t="s">
        <v>165</v>
      </c>
      <c r="I10" s="218"/>
      <c r="J10" s="218"/>
      <c r="K10" s="218"/>
      <c r="L10" s="218"/>
      <c r="M10" s="219"/>
      <c r="N10" s="213" t="s">
        <v>177</v>
      </c>
      <c r="O10" s="214"/>
      <c r="P10" s="215" t="s">
        <v>178</v>
      </c>
      <c r="Q10" s="216"/>
      <c r="R10" s="204" t="s">
        <v>3678</v>
      </c>
    </row>
    <row r="11" spans="1:18" s="40" customFormat="1" ht="45" x14ac:dyDescent="0.25">
      <c r="A11" s="221"/>
      <c r="B11" s="221"/>
      <c r="C11" s="221"/>
      <c r="D11" s="197"/>
      <c r="E11" s="223"/>
      <c r="F11" s="199"/>
      <c r="G11" s="19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4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3971</v>
      </c>
      <c r="H12" s="174">
        <v>500</v>
      </c>
      <c r="I12" s="166" t="s">
        <v>3702</v>
      </c>
      <c r="J12" s="174">
        <v>22.45</v>
      </c>
      <c r="K12" s="86">
        <f>IFERROR(IF(H12*J12&lt;&gt;0,ROUND(ROUND(H12,4)*ROUND(J12,4),2),""),"")</f>
        <v>11225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3972</v>
      </c>
      <c r="H13" s="174">
        <v>4</v>
      </c>
      <c r="I13" s="166" t="s">
        <v>3702</v>
      </c>
      <c r="J13" s="174">
        <v>13.29</v>
      </c>
      <c r="K13" s="167">
        <f>IFERROR(IF(H13*J13&lt;&gt;0,ROUND(ROUND(H13,4)*ROUND(J13,4),2),""),"")</f>
        <v>53.16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3973</v>
      </c>
      <c r="H14" s="174">
        <v>60</v>
      </c>
      <c r="I14" s="166" t="s">
        <v>3702</v>
      </c>
      <c r="J14" s="174">
        <v>7.65</v>
      </c>
      <c r="K14" s="156">
        <f>IFERROR(IF(H14*J14&lt;&gt;0,ROUND(ROUND(H14,4)*ROUND(J14,4),2),""),"")</f>
        <v>459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3974</v>
      </c>
      <c r="H15" s="174">
        <v>260</v>
      </c>
      <c r="I15" s="166" t="s">
        <v>3702</v>
      </c>
      <c r="J15" s="174">
        <v>6.01</v>
      </c>
      <c r="K15" s="156">
        <f t="shared" ref="K15:K78" si="0">IFERROR(IF(H15*J15&lt;&gt;0,ROUND(ROUND(H15,4)*ROUND(J15,4),2),""),"")</f>
        <v>1562.6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3975</v>
      </c>
      <c r="H16" s="174">
        <v>3</v>
      </c>
      <c r="I16" s="166" t="s">
        <v>3702</v>
      </c>
      <c r="J16" s="174">
        <v>6.36</v>
      </c>
      <c r="K16" s="156">
        <f t="shared" si="0"/>
        <v>19.079999999999998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3976</v>
      </c>
      <c r="H17" s="174">
        <v>40</v>
      </c>
      <c r="I17" s="166" t="s">
        <v>3702</v>
      </c>
      <c r="J17" s="174">
        <v>6</v>
      </c>
      <c r="K17" s="156">
        <f t="shared" si="0"/>
        <v>240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3977</v>
      </c>
      <c r="H18" s="174">
        <v>40</v>
      </c>
      <c r="I18" s="166" t="s">
        <v>3702</v>
      </c>
      <c r="J18" s="174">
        <v>17.5</v>
      </c>
      <c r="K18" s="156">
        <f t="shared" si="0"/>
        <v>700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3978</v>
      </c>
      <c r="H19" s="174">
        <v>40</v>
      </c>
      <c r="I19" s="166" t="s">
        <v>3702</v>
      </c>
      <c r="J19" s="174">
        <v>5.25</v>
      </c>
      <c r="K19" s="156">
        <f t="shared" si="0"/>
        <v>210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3979</v>
      </c>
      <c r="H20" s="174">
        <v>100</v>
      </c>
      <c r="I20" s="166" t="s">
        <v>3702</v>
      </c>
      <c r="J20" s="174">
        <v>7.29</v>
      </c>
      <c r="K20" s="156">
        <f t="shared" si="0"/>
        <v>729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3980</v>
      </c>
      <c r="H21" s="174">
        <v>140</v>
      </c>
      <c r="I21" s="166" t="s">
        <v>3702</v>
      </c>
      <c r="J21" s="174">
        <v>14.45</v>
      </c>
      <c r="K21" s="156">
        <f t="shared" si="0"/>
        <v>2023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3981</v>
      </c>
      <c r="H22" s="174">
        <v>940</v>
      </c>
      <c r="I22" s="166" t="s">
        <v>3702</v>
      </c>
      <c r="J22" s="174">
        <v>18.77</v>
      </c>
      <c r="K22" s="156">
        <f t="shared" si="0"/>
        <v>17643.8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3982</v>
      </c>
      <c r="H23" s="174">
        <v>520</v>
      </c>
      <c r="I23" s="166" t="s">
        <v>3702</v>
      </c>
      <c r="J23" s="174">
        <v>9.69</v>
      </c>
      <c r="K23" s="156">
        <f t="shared" si="0"/>
        <v>5038.8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3983</v>
      </c>
      <c r="H24" s="174">
        <v>110</v>
      </c>
      <c r="I24" s="166" t="s">
        <v>3702</v>
      </c>
      <c r="J24" s="174">
        <v>5.93</v>
      </c>
      <c r="K24" s="156">
        <f t="shared" si="0"/>
        <v>652.29999999999995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3984</v>
      </c>
      <c r="H25" s="174">
        <v>120</v>
      </c>
      <c r="I25" s="166" t="s">
        <v>3702</v>
      </c>
      <c r="J25" s="174">
        <v>3.79</v>
      </c>
      <c r="K25" s="156">
        <f t="shared" si="0"/>
        <v>454.8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3985</v>
      </c>
      <c r="H26" s="174">
        <v>5</v>
      </c>
      <c r="I26" s="166" t="s">
        <v>3702</v>
      </c>
      <c r="J26" s="174">
        <v>6.51</v>
      </c>
      <c r="K26" s="156">
        <f t="shared" si="0"/>
        <v>32.549999999999997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3986</v>
      </c>
      <c r="H27" s="174">
        <v>80</v>
      </c>
      <c r="I27" s="166" t="s">
        <v>3702</v>
      </c>
      <c r="J27" s="174">
        <v>7.12</v>
      </c>
      <c r="K27" s="156">
        <f t="shared" si="0"/>
        <v>569.6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3987</v>
      </c>
      <c r="H28" s="174">
        <v>250</v>
      </c>
      <c r="I28" s="166" t="s">
        <v>3702</v>
      </c>
      <c r="J28" s="174">
        <v>4.7300000000000004</v>
      </c>
      <c r="K28" s="156">
        <f t="shared" si="0"/>
        <v>1182.5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3988</v>
      </c>
      <c r="H29" s="174">
        <v>10</v>
      </c>
      <c r="I29" s="166" t="s">
        <v>3702</v>
      </c>
      <c r="J29" s="174">
        <v>4.2</v>
      </c>
      <c r="K29" s="156">
        <f t="shared" si="0"/>
        <v>42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3989</v>
      </c>
      <c r="H30" s="174">
        <v>10</v>
      </c>
      <c r="I30" s="166" t="s">
        <v>3702</v>
      </c>
      <c r="J30" s="174">
        <v>4.8099999999999996</v>
      </c>
      <c r="K30" s="156">
        <f t="shared" si="0"/>
        <v>48.1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3990</v>
      </c>
      <c r="H31" s="174">
        <v>240</v>
      </c>
      <c r="I31" s="166" t="s">
        <v>3702</v>
      </c>
      <c r="J31" s="174">
        <v>8.09</v>
      </c>
      <c r="K31" s="156">
        <f t="shared" si="0"/>
        <v>1941.6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3991</v>
      </c>
      <c r="H32" s="174">
        <v>5</v>
      </c>
      <c r="I32" s="166" t="s">
        <v>3702</v>
      </c>
      <c r="J32" s="174">
        <v>8.08</v>
      </c>
      <c r="K32" s="156">
        <f t="shared" si="0"/>
        <v>40.4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3992</v>
      </c>
      <c r="H33" s="174">
        <v>1500</v>
      </c>
      <c r="I33" s="166" t="s">
        <v>3702</v>
      </c>
      <c r="J33" s="174">
        <v>14.8</v>
      </c>
      <c r="K33" s="156">
        <f t="shared" si="0"/>
        <v>22200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3993</v>
      </c>
      <c r="H34" s="174">
        <v>200</v>
      </c>
      <c r="I34" s="166" t="s">
        <v>3702</v>
      </c>
      <c r="J34" s="174">
        <v>6.8</v>
      </c>
      <c r="K34" s="156">
        <f t="shared" si="0"/>
        <v>1360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3994</v>
      </c>
      <c r="H35" s="174">
        <v>6</v>
      </c>
      <c r="I35" s="166" t="s">
        <v>3702</v>
      </c>
      <c r="J35" s="174">
        <v>15.58</v>
      </c>
      <c r="K35" s="156">
        <f t="shared" si="0"/>
        <v>93.48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3995</v>
      </c>
      <c r="H36" s="174">
        <v>4800</v>
      </c>
      <c r="I36" s="166" t="s">
        <v>3999</v>
      </c>
      <c r="J36" s="174">
        <v>6.67</v>
      </c>
      <c r="K36" s="156">
        <f t="shared" si="0"/>
        <v>32016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3996</v>
      </c>
      <c r="H37" s="174">
        <v>80</v>
      </c>
      <c r="I37" s="166" t="s">
        <v>3999</v>
      </c>
      <c r="J37" s="174">
        <v>7.81</v>
      </c>
      <c r="K37" s="156">
        <f t="shared" si="0"/>
        <v>624.79999999999995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3997</v>
      </c>
      <c r="H38" s="174">
        <v>30</v>
      </c>
      <c r="I38" s="166" t="s">
        <v>3702</v>
      </c>
      <c r="J38" s="174">
        <v>7.81</v>
      </c>
      <c r="K38" s="156">
        <f t="shared" si="0"/>
        <v>234.3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3998</v>
      </c>
      <c r="H39" s="174">
        <v>4</v>
      </c>
      <c r="I39" s="166" t="s">
        <v>3702</v>
      </c>
      <c r="J39" s="174">
        <v>7.8</v>
      </c>
      <c r="K39" s="156">
        <f t="shared" si="0"/>
        <v>31.2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4000</v>
      </c>
      <c r="H40" s="174">
        <v>40</v>
      </c>
      <c r="I40" s="166" t="s">
        <v>3702</v>
      </c>
      <c r="J40" s="174">
        <v>5.16</v>
      </c>
      <c r="K40" s="156">
        <f t="shared" si="0"/>
        <v>206.4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4001</v>
      </c>
      <c r="H41" s="174">
        <v>270</v>
      </c>
      <c r="I41" s="166" t="s">
        <v>3702</v>
      </c>
      <c r="J41" s="174">
        <v>4.17</v>
      </c>
      <c r="K41" s="156">
        <f t="shared" si="0"/>
        <v>1125.9000000000001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4002</v>
      </c>
      <c r="H42" s="174">
        <v>220</v>
      </c>
      <c r="I42" s="166" t="s">
        <v>3702</v>
      </c>
      <c r="J42" s="174">
        <v>4.9400000000000004</v>
      </c>
      <c r="K42" s="156">
        <f t="shared" si="0"/>
        <v>1086.8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4003</v>
      </c>
      <c r="H43" s="174">
        <v>470</v>
      </c>
      <c r="I43" s="166" t="s">
        <v>3702</v>
      </c>
      <c r="J43" s="174">
        <v>5.13</v>
      </c>
      <c r="K43" s="156">
        <f t="shared" si="0"/>
        <v>2411.1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4004</v>
      </c>
      <c r="H44" s="174">
        <v>80</v>
      </c>
      <c r="I44" s="166" t="s">
        <v>3702</v>
      </c>
      <c r="J44" s="174">
        <v>9.01</v>
      </c>
      <c r="K44" s="156">
        <f t="shared" si="0"/>
        <v>720.8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4005</v>
      </c>
      <c r="H45" s="174">
        <v>8</v>
      </c>
      <c r="I45" s="166" t="s">
        <v>3702</v>
      </c>
      <c r="J45" s="174">
        <v>8.34</v>
      </c>
      <c r="K45" s="156">
        <f t="shared" si="0"/>
        <v>66.72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4006</v>
      </c>
      <c r="H46" s="174">
        <v>16</v>
      </c>
      <c r="I46" s="166" t="s">
        <v>3702</v>
      </c>
      <c r="J46" s="174">
        <v>4.26</v>
      </c>
      <c r="K46" s="156">
        <f t="shared" si="0"/>
        <v>68.16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4007</v>
      </c>
      <c r="H47" s="174">
        <v>80</v>
      </c>
      <c r="I47" s="166" t="s">
        <v>3702</v>
      </c>
      <c r="J47" s="174">
        <v>9.68</v>
      </c>
      <c r="K47" s="156">
        <f t="shared" si="0"/>
        <v>774.4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4008</v>
      </c>
      <c r="H48" s="174">
        <v>10</v>
      </c>
      <c r="I48" s="166" t="s">
        <v>3702</v>
      </c>
      <c r="J48" s="174">
        <v>67</v>
      </c>
      <c r="K48" s="156">
        <f t="shared" si="0"/>
        <v>670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4009</v>
      </c>
      <c r="H49" s="174">
        <v>10</v>
      </c>
      <c r="I49" s="166" t="s">
        <v>3702</v>
      </c>
      <c r="J49" s="174">
        <v>58.5</v>
      </c>
      <c r="K49" s="156">
        <f t="shared" si="0"/>
        <v>585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4010</v>
      </c>
      <c r="H50" s="174">
        <v>10</v>
      </c>
      <c r="I50" s="166" t="s">
        <v>3702</v>
      </c>
      <c r="J50" s="174">
        <v>35.25</v>
      </c>
      <c r="K50" s="156">
        <f t="shared" si="0"/>
        <v>352.5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4011</v>
      </c>
      <c r="H51" s="174">
        <v>300</v>
      </c>
      <c r="I51" s="166" t="s">
        <v>3784</v>
      </c>
      <c r="J51" s="174">
        <v>7.69</v>
      </c>
      <c r="K51" s="156">
        <f t="shared" si="0"/>
        <v>2307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4012</v>
      </c>
      <c r="H52" s="174">
        <v>40</v>
      </c>
      <c r="I52" s="166" t="s">
        <v>3702</v>
      </c>
      <c r="J52" s="174">
        <v>10.75</v>
      </c>
      <c r="K52" s="156">
        <f t="shared" si="0"/>
        <v>430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4013</v>
      </c>
      <c r="H53" s="174">
        <v>260</v>
      </c>
      <c r="I53" s="166" t="s">
        <v>3701</v>
      </c>
      <c r="J53" s="174">
        <v>26.35</v>
      </c>
      <c r="K53" s="156">
        <f t="shared" si="0"/>
        <v>6851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4014</v>
      </c>
      <c r="H54" s="174">
        <v>50</v>
      </c>
      <c r="I54" s="166" t="s">
        <v>3702</v>
      </c>
      <c r="J54" s="174">
        <v>6.76</v>
      </c>
      <c r="K54" s="156">
        <f t="shared" si="0"/>
        <v>338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4015</v>
      </c>
      <c r="H55" s="174">
        <v>30</v>
      </c>
      <c r="I55" s="166" t="s">
        <v>3702</v>
      </c>
      <c r="J55" s="174">
        <v>3.25</v>
      </c>
      <c r="K55" s="156">
        <f t="shared" si="0"/>
        <v>97.5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4016</v>
      </c>
      <c r="H56" s="174">
        <v>1400</v>
      </c>
      <c r="I56" s="166" t="s">
        <v>3701</v>
      </c>
      <c r="J56" s="174">
        <v>4.7</v>
      </c>
      <c r="K56" s="156">
        <f t="shared" si="0"/>
        <v>6580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4017</v>
      </c>
      <c r="H57" s="174">
        <v>350</v>
      </c>
      <c r="I57" s="166" t="s">
        <v>3701</v>
      </c>
      <c r="J57" s="174">
        <v>7.65</v>
      </c>
      <c r="K57" s="156">
        <f t="shared" si="0"/>
        <v>2677.5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4018</v>
      </c>
      <c r="H58" s="174">
        <v>150</v>
      </c>
      <c r="I58" s="166" t="s">
        <v>3701</v>
      </c>
      <c r="J58" s="174">
        <v>3.52</v>
      </c>
      <c r="K58" s="156">
        <f t="shared" si="0"/>
        <v>528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4019</v>
      </c>
      <c r="H59" s="174">
        <v>800</v>
      </c>
      <c r="I59" s="166" t="s">
        <v>3701</v>
      </c>
      <c r="J59" s="174">
        <v>5.46</v>
      </c>
      <c r="K59" s="156">
        <f t="shared" si="0"/>
        <v>4368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4020</v>
      </c>
      <c r="H60" s="174">
        <v>800</v>
      </c>
      <c r="I60" s="166" t="s">
        <v>3701</v>
      </c>
      <c r="J60" s="174">
        <v>2.23</v>
      </c>
      <c r="K60" s="156">
        <f t="shared" si="0"/>
        <v>1784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4021</v>
      </c>
      <c r="H61" s="174">
        <v>800</v>
      </c>
      <c r="I61" s="166" t="s">
        <v>3701</v>
      </c>
      <c r="J61" s="174">
        <v>10.029999999999999</v>
      </c>
      <c r="K61" s="156">
        <f t="shared" si="0"/>
        <v>8024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9"/>
  <sheetViews>
    <sheetView tabSelected="1" workbookViewId="0">
      <selection activeCell="L18" sqref="L18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Pregão Presencial</v>
      </c>
      <c r="D2" s="233"/>
      <c r="E2" s="30" t="s">
        <v>151</v>
      </c>
      <c r="F2" s="31">
        <f>IF(Identificação!E2=0,"",Identificação!E2)</f>
        <v>6</v>
      </c>
      <c r="G2" s="30" t="s">
        <v>152</v>
      </c>
      <c r="H2" s="32">
        <f>IF(Identificação!G2=0,"",Identificação!G2)</f>
        <v>2022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FORNECIMENTO DE MATERIAS DE GENEROS ALIMENTICOS PARA COMPOR A MERENDA ESCOLAR E PARA ATENDER AS SECRETARIAS MUNICIPAIS DE SAUDE E ASSISTENCIA SOCIAL E SECRETARIA MUNICIPAL DE ADMINISTRAÇÃO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4025</v>
      </c>
      <c r="D4" s="192"/>
      <c r="E4" s="192"/>
      <c r="F4" s="192"/>
      <c r="G4" s="23" t="s">
        <v>3754</v>
      </c>
      <c r="H4" s="125" t="s">
        <v>4026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106308.78000000001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AÇUCAR BRANCO</v>
      </c>
      <c r="E12" s="176">
        <f>IF('Orçamento-base'!H12&gt;0,'Orçamento-base'!H12,"")</f>
        <v>500</v>
      </c>
      <c r="F12" s="86" t="str">
        <f>IF('Orçamento-base'!I12&gt;0,'Orçamento-base'!I12,"")</f>
        <v>un</v>
      </c>
      <c r="G12" s="174">
        <v>21.5</v>
      </c>
      <c r="H12" s="86">
        <f>IFERROR(IF(E12*G12&lt;&gt;0,ROUND(ROUND(E12,4)*ROUND(G12,4),2),""),"")</f>
        <v>10750</v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ADOÇANTE</v>
      </c>
      <c r="E13" s="176">
        <f>IF('Orçamento-base'!H13&gt;0,'Orçamento-base'!H13,"")</f>
        <v>4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AMIDO DE MILHO</v>
      </c>
      <c r="E14" s="182">
        <f>IF('Orçamento-base'!H14&gt;0,'Orçamento-base'!H14,"")</f>
        <v>60</v>
      </c>
      <c r="F14" s="156" t="str">
        <f>IF('Orçamento-base'!I14&gt;0,'Orçamento-base'!I14,"")</f>
        <v>un</v>
      </c>
      <c r="G14" s="174"/>
      <c r="H14" s="156" t="str">
        <f t="shared" ref="H14:H69" si="0">IFERROR(IF(E14*G14&lt;&gt;0,ROUND(ROUND(E14,4)*ROUND(G14,4),2),""),"")</f>
        <v/>
      </c>
      <c r="I14" s="148"/>
      <c r="J14" s="148"/>
      <c r="K14" s="71"/>
    </row>
    <row r="15" spans="1:12" x14ac:dyDescent="0.25">
      <c r="A15" s="162" t="str">
        <f>IF('Orçamento-base'!A15&gt;0,'Orçamento-base'!A15,"")</f>
        <v/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ARROZ INTEGRAL</v>
      </c>
      <c r="E15" s="182">
        <f>IF('Orçamento-base'!H15&gt;0,'Orçamento-base'!H15,"")</f>
        <v>260</v>
      </c>
      <c r="F15" s="156" t="str">
        <f>IF('Orçamento-base'!I15&gt;0,'Orçamento-base'!I15,"")</f>
        <v>un</v>
      </c>
      <c r="G15" s="174">
        <v>4.9000000000000004</v>
      </c>
      <c r="H15" s="156">
        <f t="shared" si="0"/>
        <v>1274</v>
      </c>
      <c r="I15" s="148"/>
      <c r="J15" s="148"/>
      <c r="K15" s="71"/>
    </row>
    <row r="16" spans="1:12" x14ac:dyDescent="0.25">
      <c r="A16" s="162" t="str">
        <f>IF('Orçamento-base'!A16&gt;0,'Orçamento-base'!A16,"")</f>
        <v/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AVEIA EM FLOCOS</v>
      </c>
      <c r="E16" s="182">
        <f>IF('Orçamento-base'!H16&gt;0,'Orçamento-base'!H16,"")</f>
        <v>3</v>
      </c>
      <c r="F16" s="156" t="str">
        <f>IF('Orçamento-base'!I16&gt;0,'Orçamento-base'!I16,"")</f>
        <v>un</v>
      </c>
      <c r="G16" s="174">
        <v>4.99</v>
      </c>
      <c r="H16" s="156">
        <f t="shared" si="0"/>
        <v>14.97</v>
      </c>
      <c r="I16" s="148"/>
      <c r="J16" s="148"/>
      <c r="K16" s="71"/>
    </row>
    <row r="17" spans="1:11" x14ac:dyDescent="0.25">
      <c r="A17" s="162" t="str">
        <f>IF('Orçamento-base'!A17&gt;0,'Orçamento-base'!A17,"")</f>
        <v/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BISCOITO/BOLACHA SEM LACTOSE</v>
      </c>
      <c r="E17" s="182">
        <f>IF('Orçamento-base'!H17&gt;0,'Orçamento-base'!H17,"")</f>
        <v>40</v>
      </c>
      <c r="F17" s="156" t="str">
        <f>IF('Orçamento-base'!I17&gt;0,'Orçamento-base'!I17,"")</f>
        <v>un</v>
      </c>
      <c r="G17" s="174">
        <v>5.5</v>
      </c>
      <c r="H17" s="156">
        <f t="shared" si="0"/>
        <v>220</v>
      </c>
      <c r="I17" s="148"/>
      <c r="J17" s="148"/>
      <c r="K17" s="71"/>
    </row>
    <row r="18" spans="1:11" x14ac:dyDescent="0.25">
      <c r="A18" s="162" t="str">
        <f>IF('Orçamento-base'!A18&gt;0,'Orçamento-base'!A18,"")</f>
        <v/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BISCOITO/BOLACHA SEM ADIÇÃO DE AÇUCAR</v>
      </c>
      <c r="E18" s="182">
        <f>IF('Orçamento-base'!H18&gt;0,'Orçamento-base'!H18,"")</f>
        <v>40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1:11" x14ac:dyDescent="0.25">
      <c r="A19" s="162" t="str">
        <f>IF('Orçamento-base'!A19&gt;0,'Orçamento-base'!A19,"")</f>
        <v/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BISCOITO POLVILHO</v>
      </c>
      <c r="E19" s="182">
        <f>IF('Orçamento-base'!H19&gt;0,'Orçamento-base'!H19,"")</f>
        <v>40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1:11" x14ac:dyDescent="0.25">
      <c r="A20" s="162" t="str">
        <f>IF('Orçamento-base'!A20&gt;0,'Orçamento-base'!A20,"")</f>
        <v/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BOLACHA INTEGRAL</v>
      </c>
      <c r="E20" s="182">
        <f>IF('Orçamento-base'!H20&gt;0,'Orçamento-base'!H20,"")</f>
        <v>100</v>
      </c>
      <c r="F20" s="156" t="str">
        <f>IF('Orçamento-base'!I20&gt;0,'Orçamento-base'!I20,"")</f>
        <v>un</v>
      </c>
      <c r="G20" s="174">
        <v>6.9</v>
      </c>
      <c r="H20" s="156">
        <f t="shared" si="0"/>
        <v>690</v>
      </c>
      <c r="I20" s="148"/>
      <c r="J20" s="148"/>
      <c r="K20" s="71"/>
    </row>
    <row r="21" spans="1:11" x14ac:dyDescent="0.25">
      <c r="A21" s="162" t="str">
        <f>IF('Orçamento-base'!A21&gt;0,'Orçamento-base'!A21,"")</f>
        <v/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CAFÉ SOLUVEL GRANULADO</v>
      </c>
      <c r="E21" s="182">
        <f>IF('Orçamento-base'!H21&gt;0,'Orçamento-base'!H21,"")</f>
        <v>140</v>
      </c>
      <c r="F21" s="156" t="str">
        <f>IF('Orçamento-base'!I21&gt;0,'Orçamento-base'!I21,"")</f>
        <v>un</v>
      </c>
      <c r="G21" s="174">
        <v>13.9</v>
      </c>
      <c r="H21" s="156">
        <f t="shared" si="0"/>
        <v>1946</v>
      </c>
      <c r="I21" s="148"/>
      <c r="J21" s="148"/>
      <c r="K21" s="71"/>
    </row>
    <row r="22" spans="1:11" x14ac:dyDescent="0.25">
      <c r="A22" s="162" t="str">
        <f>IF('Orçamento-base'!A22&gt;0,'Orçamento-base'!A22,"")</f>
        <v/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CAFÉ EM PO TORRADO</v>
      </c>
      <c r="E22" s="182">
        <f>IF('Orçamento-base'!H22&gt;0,'Orçamento-base'!H22,"")</f>
        <v>940</v>
      </c>
      <c r="F22" s="156" t="str">
        <f>IF('Orçamento-base'!I22&gt;0,'Orçamento-base'!I22,"")</f>
        <v>un</v>
      </c>
      <c r="G22" s="174">
        <v>16.8</v>
      </c>
      <c r="H22" s="156">
        <f t="shared" si="0"/>
        <v>15792</v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CHA DE FRUTAS SECAS</v>
      </c>
      <c r="E23" s="182">
        <f>IF('Orçamento-base'!H23&gt;0,'Orçamento-base'!H23,"")</f>
        <v>520</v>
      </c>
      <c r="F23" s="156" t="str">
        <f>IF('Orçamento-base'!I23&gt;0,'Orçamento-base'!I23,"")</f>
        <v>un</v>
      </c>
      <c r="G23" s="174">
        <v>8.8000000000000007</v>
      </c>
      <c r="H23" s="156">
        <f t="shared" si="0"/>
        <v>4576</v>
      </c>
      <c r="I23" s="148"/>
      <c r="J23" s="148"/>
      <c r="K23" s="71"/>
    </row>
    <row r="24" spans="1:11" x14ac:dyDescent="0.25">
      <c r="A24" s="162" t="str">
        <f>IF('Orçamento-base'!A24&gt;0,'Orçamento-base'!A24,"")</f>
        <v/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CHA DE ERVAS</v>
      </c>
      <c r="E24" s="182">
        <f>IF('Orçamento-base'!H24&gt;0,'Orçamento-base'!H24,"")</f>
        <v>110</v>
      </c>
      <c r="F24" s="156" t="str">
        <f>IF('Orçamento-base'!I24&gt;0,'Orçamento-base'!I24,"")</f>
        <v>un</v>
      </c>
      <c r="G24" s="174">
        <v>4.5</v>
      </c>
      <c r="H24" s="156">
        <f t="shared" si="0"/>
        <v>495</v>
      </c>
      <c r="I24" s="148"/>
      <c r="J24" s="148"/>
      <c r="K24" s="71"/>
    </row>
    <row r="25" spans="1:11" x14ac:dyDescent="0.25">
      <c r="A25" s="162" t="str">
        <f>IF('Orçamento-base'!A25&gt;0,'Orçamento-base'!A25,"")</f>
        <v/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IOGURTE ZERO ADIÇÃO DE AÇUCAR</v>
      </c>
      <c r="E25" s="182">
        <f>IF('Orçamento-base'!H25&gt;0,'Orçamento-base'!H25,"")</f>
        <v>120</v>
      </c>
      <c r="F25" s="156" t="str">
        <f>IF('Orçamento-base'!I25&gt;0,'Orçamento-base'!I25,"")</f>
        <v>un</v>
      </c>
      <c r="G25" s="174"/>
      <c r="H25" s="156" t="str">
        <f t="shared" si="0"/>
        <v/>
      </c>
      <c r="I25" s="148"/>
      <c r="J25" s="148"/>
      <c r="K25" s="71"/>
    </row>
    <row r="26" spans="1:11" x14ac:dyDescent="0.25">
      <c r="A26" s="162" t="str">
        <f>IF('Orçamento-base'!A26&gt;0,'Orçamento-base'!A26,"")</f>
        <v/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ESSENCIA DE BAUNILHA</v>
      </c>
      <c r="E26" s="182">
        <f>IF('Orçamento-base'!H26&gt;0,'Orçamento-base'!H26,"")</f>
        <v>5</v>
      </c>
      <c r="F26" s="156" t="str">
        <f>IF('Orçamento-base'!I26&gt;0,'Orçamento-base'!I26,"")</f>
        <v>un</v>
      </c>
      <c r="G26" s="174">
        <v>5.99</v>
      </c>
      <c r="H26" s="156">
        <f t="shared" si="0"/>
        <v>29.95</v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ERVIÇHA CONGELADA</v>
      </c>
      <c r="E27" s="182">
        <f>IF('Orçamento-base'!H27&gt;0,'Orçamento-base'!H27,"")</f>
        <v>80</v>
      </c>
      <c r="F27" s="156" t="str">
        <f>IF('Orçamento-base'!I27&gt;0,'Orçamento-base'!I27,"")</f>
        <v>un</v>
      </c>
      <c r="G27" s="174">
        <v>6.8</v>
      </c>
      <c r="H27" s="156">
        <f t="shared" si="0"/>
        <v>544</v>
      </c>
      <c r="I27" s="148"/>
      <c r="J27" s="148"/>
      <c r="K27" s="71"/>
    </row>
    <row r="28" spans="1:11" x14ac:dyDescent="0.25">
      <c r="A28" s="162" t="str">
        <f>IF('Orçamento-base'!A28&gt;0,'Orçamento-base'!A28,"")</f>
        <v/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FARINHA DE MILHO</v>
      </c>
      <c r="E28" s="182">
        <f>IF('Orçamento-base'!H28&gt;0,'Orçamento-base'!H28,"")</f>
        <v>250</v>
      </c>
      <c r="F28" s="156" t="str">
        <f>IF('Orçamento-base'!I28&gt;0,'Orçamento-base'!I28,"")</f>
        <v>un</v>
      </c>
      <c r="G28" s="174">
        <v>4.4000000000000004</v>
      </c>
      <c r="H28" s="156">
        <f t="shared" si="0"/>
        <v>1100</v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FARINHA DE TRIGO ESPECIAL</v>
      </c>
      <c r="E29" s="182">
        <f>IF('Orçamento-base'!H29&gt;0,'Orçamento-base'!H29,"")</f>
        <v>10</v>
      </c>
      <c r="F29" s="156" t="str">
        <f>IF('Orçamento-base'!I29&gt;0,'Orçamento-base'!I29,"")</f>
        <v>un</v>
      </c>
      <c r="G29" s="174">
        <v>4</v>
      </c>
      <c r="H29" s="156">
        <f t="shared" si="0"/>
        <v>40</v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FARINHA DE MILHO INTEGRAL</v>
      </c>
      <c r="E30" s="182">
        <f>IF('Orçamento-base'!H30&gt;0,'Orçamento-base'!H30,"")</f>
        <v>10</v>
      </c>
      <c r="F30" s="156" t="str">
        <f>IF('Orçamento-base'!I30&gt;0,'Orçamento-base'!I30,"")</f>
        <v>un</v>
      </c>
      <c r="G30" s="174"/>
      <c r="H30" s="156" t="str">
        <f t="shared" si="0"/>
        <v/>
      </c>
      <c r="I30" s="148"/>
      <c r="J30" s="148"/>
      <c r="K30" s="71"/>
    </row>
    <row r="31" spans="1:11" x14ac:dyDescent="0.25">
      <c r="A31" s="162" t="str">
        <f>IF('Orçamento-base'!A31&gt;0,'Orçamento-base'!A31,"")</f>
        <v/>
      </c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FEIJÃO PRETO</v>
      </c>
      <c r="E31" s="182">
        <f>IF('Orçamento-base'!H31&gt;0,'Orçamento-base'!H31,"")</f>
        <v>240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1:11" x14ac:dyDescent="0.25">
      <c r="A32" s="162" t="str">
        <f>IF('Orçamento-base'!A32&gt;0,'Orçamento-base'!A32,"")</f>
        <v/>
      </c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FERMENTO EM PÓ QUIMICO</v>
      </c>
      <c r="E32" s="182">
        <f>IF('Orçamento-base'!H32&gt;0,'Orçamento-base'!H32,"")</f>
        <v>5</v>
      </c>
      <c r="F32" s="156" t="str">
        <f>IF('Orçamento-base'!I32&gt;0,'Orçamento-base'!I32,"")</f>
        <v>un</v>
      </c>
      <c r="G32" s="174">
        <v>6.8</v>
      </c>
      <c r="H32" s="156">
        <f t="shared" si="0"/>
        <v>34</v>
      </c>
      <c r="I32" s="148"/>
      <c r="J32" s="148"/>
      <c r="K32" s="71"/>
    </row>
    <row r="33" spans="1:11" x14ac:dyDescent="0.25">
      <c r="A33" s="162" t="str">
        <f>IF('Orçamento-base'!A33&gt;0,'Orçamento-base'!A33,"")</f>
        <v/>
      </c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FILE DE PEITO DE FRANGO</v>
      </c>
      <c r="E33" s="182">
        <f>IF('Orçamento-base'!H33&gt;0,'Orçamento-base'!H33,"")</f>
        <v>1500</v>
      </c>
      <c r="F33" s="156" t="str">
        <f>IF('Orçamento-base'!I33&gt;0,'Orçamento-base'!I33,"")</f>
        <v>un</v>
      </c>
      <c r="G33" s="174">
        <v>14.7</v>
      </c>
      <c r="H33" s="156">
        <f t="shared" si="0"/>
        <v>22050</v>
      </c>
      <c r="I33" s="148"/>
      <c r="J33" s="148"/>
      <c r="K33" s="71"/>
    </row>
    <row r="34" spans="1:11" x14ac:dyDescent="0.25">
      <c r="A34" s="162" t="str">
        <f>IF('Orçamento-base'!A34&gt;0,'Orçamento-base'!A34,"")</f>
        <v/>
      </c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GELEIA</v>
      </c>
      <c r="E34" s="182">
        <f>IF('Orçamento-base'!H34&gt;0,'Orçamento-base'!H34,"")</f>
        <v>200</v>
      </c>
      <c r="F34" s="156" t="str">
        <f>IF('Orçamento-base'!I34&gt;0,'Orçamento-base'!I34,"")</f>
        <v>un</v>
      </c>
      <c r="G34" s="174">
        <v>6</v>
      </c>
      <c r="H34" s="156">
        <f t="shared" si="0"/>
        <v>1200</v>
      </c>
      <c r="I34" s="148"/>
      <c r="J34" s="148"/>
      <c r="K34" s="71"/>
    </row>
    <row r="35" spans="1:11" x14ac:dyDescent="0.25">
      <c r="A35" s="162" t="str">
        <f>IF('Orçamento-base'!A35&gt;0,'Orçamento-base'!A35,"")</f>
        <v/>
      </c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GELEIA DE FRUTAS DIET</v>
      </c>
      <c r="E35" s="182">
        <f>IF('Orçamento-base'!H35&gt;0,'Orçamento-base'!H35,"")</f>
        <v>6</v>
      </c>
      <c r="F35" s="156" t="str">
        <f>IF('Orçamento-base'!I35&gt;0,'Orçamento-base'!I35,"")</f>
        <v>un</v>
      </c>
      <c r="G35" s="174">
        <v>15.3</v>
      </c>
      <c r="H35" s="156">
        <f t="shared" si="0"/>
        <v>91.8</v>
      </c>
      <c r="I35" s="148"/>
      <c r="J35" s="148"/>
      <c r="K35" s="71"/>
    </row>
    <row r="36" spans="1:11" x14ac:dyDescent="0.25">
      <c r="A36" s="162" t="str">
        <f>IF('Orçamento-base'!A36&gt;0,'Orçamento-base'!A36,"")</f>
        <v/>
      </c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LEITE DE VACA TIPO A</v>
      </c>
      <c r="E36" s="182">
        <f>IF('Orçamento-base'!H36&gt;0,'Orçamento-base'!H36,"")</f>
        <v>4800</v>
      </c>
      <c r="F36" s="156" t="str">
        <f>IF('Orçamento-base'!I36&gt;0,'Orçamento-base'!I36,"")</f>
        <v>L</v>
      </c>
      <c r="G36" s="174">
        <v>6.6</v>
      </c>
      <c r="H36" s="156">
        <f t="shared" si="0"/>
        <v>31680</v>
      </c>
      <c r="I36" s="148"/>
      <c r="J36" s="148"/>
      <c r="K36" s="71"/>
    </row>
    <row r="37" spans="1:11" x14ac:dyDescent="0.25">
      <c r="A37" s="162" t="str">
        <f>IF('Orçamento-base'!A37&gt;0,'Orçamento-base'!A37,"")</f>
        <v/>
      </c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LEITE DE VACA TIPO A SEM LACTOSE</v>
      </c>
      <c r="E37" s="182">
        <f>IF('Orçamento-base'!H37&gt;0,'Orçamento-base'!H37,"")</f>
        <v>80</v>
      </c>
      <c r="F37" s="156" t="str">
        <f>IF('Orçamento-base'!I37&gt;0,'Orçamento-base'!I37,"")</f>
        <v>L</v>
      </c>
      <c r="G37" s="174">
        <v>7.5</v>
      </c>
      <c r="H37" s="156">
        <f t="shared" si="0"/>
        <v>600</v>
      </c>
      <c r="I37" s="148"/>
      <c r="J37" s="148"/>
      <c r="K37" s="71"/>
    </row>
    <row r="38" spans="1:11" x14ac:dyDescent="0.25">
      <c r="A38" s="162" t="str">
        <f>IF('Orçamento-base'!A38&gt;0,'Orçamento-base'!A38,"")</f>
        <v/>
      </c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LENTILHA TIPO 1</v>
      </c>
      <c r="E38" s="182">
        <f>IF('Orçamento-base'!H38&gt;0,'Orçamento-base'!H38,"")</f>
        <v>30</v>
      </c>
      <c r="F38" s="156" t="str">
        <f>IF('Orçamento-base'!I38&gt;0,'Orçamento-base'!I38,"")</f>
        <v>un</v>
      </c>
      <c r="G38" s="174"/>
      <c r="H38" s="156" t="str">
        <f t="shared" si="0"/>
        <v/>
      </c>
      <c r="I38" s="148"/>
      <c r="J38" s="148"/>
      <c r="K38" s="71"/>
    </row>
    <row r="39" spans="1:11" x14ac:dyDescent="0.25">
      <c r="A39" s="162" t="str">
        <f>IF('Orçamento-base'!A39&gt;0,'Orçamento-base'!A39,"")</f>
        <v/>
      </c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LINHAÇA MARRON</v>
      </c>
      <c r="E39" s="182">
        <f>IF('Orçamento-base'!H39&gt;0,'Orçamento-base'!H39,"")</f>
        <v>4</v>
      </c>
      <c r="F39" s="156" t="str">
        <f>IF('Orçamento-base'!I39&gt;0,'Orçamento-base'!I39,"")</f>
        <v>un</v>
      </c>
      <c r="G39" s="174">
        <v>6.99</v>
      </c>
      <c r="H39" s="156">
        <f t="shared" si="0"/>
        <v>27.96</v>
      </c>
      <c r="I39" s="148"/>
      <c r="J39" s="148"/>
      <c r="K39" s="71"/>
    </row>
    <row r="40" spans="1:11" x14ac:dyDescent="0.25">
      <c r="A40" s="162" t="str">
        <f>IF('Orçamento-base'!A40&gt;0,'Orçamento-base'!A40,"")</f>
        <v/>
      </c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MASSA TIPO CABELO DE ANJO</v>
      </c>
      <c r="E40" s="182">
        <f>IF('Orçamento-base'!H40&gt;0,'Orçamento-base'!H40,"")</f>
        <v>40</v>
      </c>
      <c r="F40" s="156" t="str">
        <f>IF('Orçamento-base'!I40&gt;0,'Orçamento-base'!I40,"")</f>
        <v>un</v>
      </c>
      <c r="G40" s="174">
        <v>4.99</v>
      </c>
      <c r="H40" s="156">
        <f t="shared" si="0"/>
        <v>199.6</v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MASSA TIPO CONCINHA</v>
      </c>
      <c r="E41" s="182">
        <f>IF('Orçamento-base'!H41&gt;0,'Orçamento-base'!H41,"")</f>
        <v>270</v>
      </c>
      <c r="F41" s="156" t="str">
        <f>IF('Orçamento-base'!I41&gt;0,'Orçamento-base'!I41,"")</f>
        <v>un</v>
      </c>
      <c r="G41" s="174">
        <v>3.5</v>
      </c>
      <c r="H41" s="156">
        <f t="shared" si="0"/>
        <v>945</v>
      </c>
      <c r="I41" s="148"/>
      <c r="J41" s="148"/>
      <c r="K41" s="71"/>
    </row>
    <row r="42" spans="1:11" x14ac:dyDescent="0.25">
      <c r="A42" s="162" t="str">
        <f>IF('Orçamento-base'!A42&gt;0,'Orçamento-base'!A42,"")</f>
        <v/>
      </c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MASSA TIPO PARAFUSO</v>
      </c>
      <c r="E42" s="182">
        <f>IF('Orçamento-base'!H42&gt;0,'Orçamento-base'!H42,"")</f>
        <v>220</v>
      </c>
      <c r="F42" s="156" t="str">
        <f>IF('Orçamento-base'!I42&gt;0,'Orçamento-base'!I42,"")</f>
        <v>un</v>
      </c>
      <c r="G42" s="174"/>
      <c r="H42" s="156" t="str">
        <f t="shared" si="0"/>
        <v/>
      </c>
      <c r="I42" s="148"/>
      <c r="J42" s="148"/>
      <c r="K42" s="71"/>
    </row>
    <row r="43" spans="1:11" x14ac:dyDescent="0.25">
      <c r="A43" s="162" t="str">
        <f>IF('Orçamento-base'!A43&gt;0,'Orçamento-base'!A43,"")</f>
        <v/>
      </c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MASSA TIPO PARAFUSO INTEGRAL</v>
      </c>
      <c r="E43" s="182">
        <f>IF('Orçamento-base'!H43&gt;0,'Orçamento-base'!H43,"")</f>
        <v>470</v>
      </c>
      <c r="F43" s="156" t="str">
        <f>IF('Orçamento-base'!I43&gt;0,'Orçamento-base'!I43,"")</f>
        <v>un</v>
      </c>
      <c r="G43" s="174"/>
      <c r="H43" s="156" t="str">
        <f t="shared" si="0"/>
        <v/>
      </c>
      <c r="I43" s="148"/>
      <c r="J43" s="148"/>
      <c r="K43" s="71"/>
    </row>
    <row r="44" spans="1:11" x14ac:dyDescent="0.25">
      <c r="A44" s="162" t="str">
        <f>IF('Orçamento-base'!A44&gt;0,'Orçamento-base'!A44,"")</f>
        <v/>
      </c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MILHO CONGELADO</v>
      </c>
      <c r="E44" s="182">
        <f>IF('Orçamento-base'!H44&gt;0,'Orçamento-base'!H44,"")</f>
        <v>80</v>
      </c>
      <c r="F44" s="156" t="str">
        <f>IF('Orçamento-base'!I44&gt;0,'Orçamento-base'!I44,"")</f>
        <v>un</v>
      </c>
      <c r="G44" s="174">
        <v>8</v>
      </c>
      <c r="H44" s="156">
        <f t="shared" si="0"/>
        <v>640</v>
      </c>
      <c r="I44" s="148"/>
      <c r="J44" s="148"/>
      <c r="K44" s="71"/>
    </row>
    <row r="45" spans="1:11" x14ac:dyDescent="0.25">
      <c r="A45" s="162" t="str">
        <f>IF('Orçamento-base'!A45&gt;0,'Orçamento-base'!A45,"")</f>
        <v/>
      </c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 xml:space="preserve"> NOZ MOSCADA EM PÓ</v>
      </c>
      <c r="E45" s="182">
        <f>IF('Orçamento-base'!H45&gt;0,'Orçamento-base'!H45,"")</f>
        <v>8</v>
      </c>
      <c r="F45" s="156" t="str">
        <f>IF('Orçamento-base'!I45&gt;0,'Orçamento-base'!I45,"")</f>
        <v>un</v>
      </c>
      <c r="G45" s="174"/>
      <c r="H45" s="156" t="str">
        <f t="shared" si="0"/>
        <v/>
      </c>
      <c r="I45" s="148"/>
      <c r="J45" s="148"/>
      <c r="K45" s="71"/>
    </row>
    <row r="46" spans="1:11" x14ac:dyDescent="0.25">
      <c r="A46" s="162" t="str">
        <f>IF('Orçamento-base'!A46&gt;0,'Orçamento-base'!A46,"")</f>
        <v/>
      </c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OREGANO</v>
      </c>
      <c r="E46" s="182">
        <f>IF('Orçamento-base'!H46&gt;0,'Orçamento-base'!H46,"")</f>
        <v>16</v>
      </c>
      <c r="F46" s="156" t="str">
        <f>IF('Orçamento-base'!I46&gt;0,'Orçamento-base'!I46,"")</f>
        <v>un</v>
      </c>
      <c r="G46" s="174">
        <v>3.5</v>
      </c>
      <c r="H46" s="156">
        <f t="shared" si="0"/>
        <v>56</v>
      </c>
      <c r="I46" s="148"/>
      <c r="J46" s="148"/>
      <c r="K46" s="71"/>
    </row>
    <row r="47" spans="1:11" x14ac:dyDescent="0.25">
      <c r="A47" s="162" t="str">
        <f>IF('Orçamento-base'!A47&gt;0,'Orçamento-base'!A47,"")</f>
        <v/>
      </c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OLEO DE SOJA</v>
      </c>
      <c r="E47" s="182">
        <f>IF('Orçamento-base'!H47&gt;0,'Orçamento-base'!H47,"")</f>
        <v>80</v>
      </c>
      <c r="F47" s="156" t="str">
        <f>IF('Orçamento-base'!I47&gt;0,'Orçamento-base'!I47,"")</f>
        <v>un</v>
      </c>
      <c r="G47" s="174"/>
      <c r="H47" s="156" t="str">
        <f t="shared" si="0"/>
        <v/>
      </c>
      <c r="I47" s="148"/>
      <c r="J47" s="148"/>
      <c r="K47" s="71"/>
    </row>
    <row r="48" spans="1:11" x14ac:dyDescent="0.25">
      <c r="A48" s="162" t="str">
        <f>IF('Orçamento-base'!A48&gt;0,'Orçamento-base'!A48,"")</f>
        <v/>
      </c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NOZ PECANA</v>
      </c>
      <c r="E48" s="182">
        <f>IF('Orçamento-base'!H48&gt;0,'Orçamento-base'!H48,"")</f>
        <v>10</v>
      </c>
      <c r="F48" s="156" t="str">
        <f>IF('Orçamento-base'!I48&gt;0,'Orçamento-base'!I48,"")</f>
        <v>un</v>
      </c>
      <c r="G48" s="174">
        <v>65</v>
      </c>
      <c r="H48" s="156">
        <f t="shared" si="0"/>
        <v>650</v>
      </c>
      <c r="I48" s="148"/>
      <c r="J48" s="148"/>
      <c r="K48" s="71"/>
    </row>
    <row r="49" spans="1:11" x14ac:dyDescent="0.25">
      <c r="A49" s="162" t="str">
        <f>IF('Orçamento-base'!A49&gt;0,'Orçamento-base'!A49,"")</f>
        <v/>
      </c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CASTANHA DE CAJU</v>
      </c>
      <c r="E49" s="182">
        <f>IF('Orçamento-base'!H49&gt;0,'Orçamento-base'!H49,"")</f>
        <v>10</v>
      </c>
      <c r="F49" s="156" t="str">
        <f>IF('Orçamento-base'!I49&gt;0,'Orçamento-base'!I49,"")</f>
        <v>un</v>
      </c>
      <c r="G49" s="174">
        <v>56</v>
      </c>
      <c r="H49" s="156">
        <f t="shared" si="0"/>
        <v>560</v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CASTANHA DO PARA</v>
      </c>
      <c r="E50" s="182">
        <f>IF('Orçamento-base'!H50&gt;0,'Orçamento-base'!H50,"")</f>
        <v>10</v>
      </c>
      <c r="F50" s="156" t="str">
        <f>IF('Orçamento-base'!I50&gt;0,'Orçamento-base'!I50,"")</f>
        <v>un</v>
      </c>
      <c r="G50" s="174">
        <v>22.5</v>
      </c>
      <c r="H50" s="156">
        <f t="shared" si="0"/>
        <v>225</v>
      </c>
      <c r="I50" s="148"/>
      <c r="J50" s="148"/>
      <c r="K50" s="71"/>
    </row>
    <row r="51" spans="1:11" x14ac:dyDescent="0.25">
      <c r="A51" s="162" t="str">
        <f>IF('Orçamento-base'!A51&gt;0,'Orçamento-base'!A51,"")</f>
        <v/>
      </c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OVOS DE GALINHA</v>
      </c>
      <c r="E51" s="182">
        <f>IF('Orçamento-base'!H51&gt;0,'Orçamento-base'!H51,"")</f>
        <v>300</v>
      </c>
      <c r="F51" s="156" t="str">
        <f>IF('Orçamento-base'!I51&gt;0,'Orçamento-base'!I51,"")</f>
        <v>dz</v>
      </c>
      <c r="G51" s="174"/>
      <c r="H51" s="156" t="str">
        <f t="shared" si="0"/>
        <v/>
      </c>
      <c r="I51" s="148"/>
      <c r="J51" s="148"/>
      <c r="K51" s="71"/>
    </row>
    <row r="52" spans="1:11" x14ac:dyDescent="0.25">
      <c r="A52" s="162" t="str">
        <f>IF('Orçamento-base'!A52&gt;0,'Orçamento-base'!A52,"")</f>
        <v/>
      </c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PÃO DE FORMA</v>
      </c>
      <c r="E52" s="182">
        <f>IF('Orçamento-base'!H52&gt;0,'Orçamento-base'!H52,"")</f>
        <v>40</v>
      </c>
      <c r="F52" s="156" t="str">
        <f>IF('Orçamento-base'!I52&gt;0,'Orçamento-base'!I52,"")</f>
        <v>un</v>
      </c>
      <c r="G52" s="174">
        <v>9.3000000000000007</v>
      </c>
      <c r="H52" s="156">
        <f t="shared" si="0"/>
        <v>372</v>
      </c>
      <c r="I52" s="148"/>
      <c r="J52" s="148"/>
      <c r="K52" s="71"/>
    </row>
    <row r="53" spans="1:11" x14ac:dyDescent="0.25">
      <c r="A53" s="162" t="str">
        <f>IF('Orçamento-base'!A53&gt;0,'Orçamento-base'!A53,"")</f>
        <v/>
      </c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PRESUNTO COZIDO</v>
      </c>
      <c r="E53" s="182">
        <f>IF('Orçamento-base'!H53&gt;0,'Orçamento-base'!H53,"")</f>
        <v>260</v>
      </c>
      <c r="F53" s="156" t="str">
        <f>IF('Orçamento-base'!I53&gt;0,'Orçamento-base'!I53,"")</f>
        <v>kg</v>
      </c>
      <c r="G53" s="174">
        <v>25.9</v>
      </c>
      <c r="H53" s="156">
        <f t="shared" si="0"/>
        <v>6734</v>
      </c>
      <c r="I53" s="148"/>
      <c r="J53" s="148"/>
      <c r="K53" s="71"/>
    </row>
    <row r="54" spans="1:11" x14ac:dyDescent="0.25">
      <c r="A54" s="162" t="str">
        <f>IF('Orçamento-base'!A54&gt;0,'Orçamento-base'!A54,"")</f>
        <v/>
      </c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SAGU</v>
      </c>
      <c r="E54" s="182">
        <f>IF('Orçamento-base'!H54&gt;0,'Orçamento-base'!H54,"")</f>
        <v>50</v>
      </c>
      <c r="F54" s="156" t="str">
        <f>IF('Orçamento-base'!I54&gt;0,'Orçamento-base'!I54,"")</f>
        <v>un</v>
      </c>
      <c r="G54" s="174">
        <v>4.7</v>
      </c>
      <c r="H54" s="156">
        <f t="shared" si="0"/>
        <v>235</v>
      </c>
      <c r="I54" s="148"/>
      <c r="J54" s="148"/>
      <c r="K54" s="71"/>
    </row>
    <row r="55" spans="1:11" x14ac:dyDescent="0.25">
      <c r="A55" s="162" t="str">
        <f>IF('Orçamento-base'!A55&gt;0,'Orçamento-base'!A55,"")</f>
        <v/>
      </c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VINAGRE DE MAÇÃ</v>
      </c>
      <c r="E55" s="182">
        <f>IF('Orçamento-base'!H55&gt;0,'Orçamento-base'!H55,"")</f>
        <v>30</v>
      </c>
      <c r="F55" s="156" t="str">
        <f>IF('Orçamento-base'!I55&gt;0,'Orçamento-base'!I55,"")</f>
        <v>un</v>
      </c>
      <c r="G55" s="174">
        <v>3</v>
      </c>
      <c r="H55" s="156">
        <f t="shared" si="0"/>
        <v>90</v>
      </c>
      <c r="I55" s="148"/>
      <c r="J55" s="148"/>
      <c r="K55" s="71"/>
    </row>
    <row r="56" spans="1:11" x14ac:dyDescent="0.25">
      <c r="A56" s="162" t="str">
        <f>IF('Orçamento-base'!A56&gt;0,'Orçamento-base'!A56,"")</f>
        <v/>
      </c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BANANA</v>
      </c>
      <c r="E56" s="182">
        <f>IF('Orçamento-base'!H56&gt;0,'Orçamento-base'!H56,"")</f>
        <v>1400</v>
      </c>
      <c r="F56" s="156" t="str">
        <f>IF('Orçamento-base'!I56&gt;0,'Orçamento-base'!I56,"")</f>
        <v>kg</v>
      </c>
      <c r="G56" s="174"/>
      <c r="H56" s="156" t="str">
        <f t="shared" si="0"/>
        <v/>
      </c>
      <c r="I56" s="148"/>
      <c r="J56" s="148"/>
      <c r="K56" s="71"/>
    </row>
    <row r="57" spans="1:11" x14ac:dyDescent="0.25">
      <c r="A57" s="162" t="str">
        <f>IF('Orçamento-base'!A57&gt;0,'Orçamento-base'!A57,"")</f>
        <v/>
      </c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CAQUI</v>
      </c>
      <c r="E57" s="182">
        <f>IF('Orçamento-base'!H57&gt;0,'Orçamento-base'!H57,"")</f>
        <v>350</v>
      </c>
      <c r="F57" s="156" t="str">
        <f>IF('Orçamento-base'!I57&gt;0,'Orçamento-base'!I57,"")</f>
        <v>kg</v>
      </c>
      <c r="G57" s="174">
        <v>6.99</v>
      </c>
      <c r="H57" s="156">
        <f t="shared" si="0"/>
        <v>2446.5</v>
      </c>
      <c r="I57" s="148"/>
      <c r="J57" s="148"/>
      <c r="K57" s="71"/>
    </row>
    <row r="58" spans="1:11" x14ac:dyDescent="0.25">
      <c r="A58" s="162" t="str">
        <f>IF('Orçamento-base'!A58&gt;0,'Orçamento-base'!A58,"")</f>
        <v/>
      </c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CEBOLA</v>
      </c>
      <c r="E58" s="182">
        <f>IF('Orçamento-base'!H58&gt;0,'Orçamento-base'!H58,"")</f>
        <v>150</v>
      </c>
      <c r="F58" s="156" t="str">
        <f>IF('Orçamento-base'!I58&gt;0,'Orçamento-base'!I58,"")</f>
        <v>kg</v>
      </c>
      <c r="G58" s="174"/>
      <c r="H58" s="156" t="str">
        <f t="shared" si="0"/>
        <v/>
      </c>
      <c r="I58" s="148"/>
      <c r="J58" s="148"/>
      <c r="K58" s="71"/>
    </row>
    <row r="59" spans="1:11" x14ac:dyDescent="0.25">
      <c r="A59" s="162" t="str">
        <f>IF('Orçamento-base'!A59&gt;0,'Orçamento-base'!A59,"")</f>
        <v/>
      </c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MAÇA</v>
      </c>
      <c r="E59" s="182">
        <f>IF('Orçamento-base'!H59&gt;0,'Orçamento-base'!H59,"")</f>
        <v>800</v>
      </c>
      <c r="F59" s="156" t="str">
        <f>IF('Orçamento-base'!I59&gt;0,'Orçamento-base'!I59,"")</f>
        <v>kg</v>
      </c>
      <c r="G59" s="174"/>
      <c r="H59" s="156" t="str">
        <f t="shared" si="0"/>
        <v/>
      </c>
      <c r="I59" s="148"/>
      <c r="J59" s="148"/>
      <c r="K59" s="71"/>
    </row>
    <row r="60" spans="1:11" x14ac:dyDescent="0.25">
      <c r="A60" s="162" t="str">
        <f>IF('Orçamento-base'!A60&gt;0,'Orçamento-base'!A60,"")</f>
        <v/>
      </c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MELANCIA</v>
      </c>
      <c r="E60" s="182">
        <f>IF('Orçamento-base'!H60&gt;0,'Orçamento-base'!H60,"")</f>
        <v>800</v>
      </c>
      <c r="F60" s="156" t="str">
        <f>IF('Orçamento-base'!I60&gt;0,'Orçamento-base'!I60,"")</f>
        <v>kg</v>
      </c>
      <c r="G60" s="174"/>
      <c r="H60" s="156" t="str">
        <f t="shared" si="0"/>
        <v/>
      </c>
      <c r="I60" s="148"/>
      <c r="J60" s="148"/>
      <c r="K60" s="71"/>
    </row>
    <row r="61" spans="1:11" x14ac:dyDescent="0.25">
      <c r="A61" s="162" t="str">
        <f>IF('Orçamento-base'!A61&gt;0,'Orçamento-base'!A61,"")</f>
        <v/>
      </c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PERA NACIONAL</v>
      </c>
      <c r="E61" s="182">
        <f>IF('Orçamento-base'!H61&gt;0,'Orçamento-base'!H61,"")</f>
        <v>800</v>
      </c>
      <c r="F61" s="156" t="str">
        <f>IF('Orçamento-base'!I61&gt;0,'Orçamento-base'!I61,"")</f>
        <v>kg</v>
      </c>
      <c r="G61" s="174"/>
      <c r="H61" s="156" t="str">
        <f t="shared" si="0"/>
        <v/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182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0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182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0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182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0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182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0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182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0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 t="str">
        <f>'Orçamento-base'!B67</f>
        <v/>
      </c>
      <c r="C67" s="162" t="str">
        <f>IF('Orçamento-base'!C67&gt;0,'Orçamento-base'!C67,"")</f>
        <v/>
      </c>
      <c r="D67" s="156" t="str">
        <f>IF('Orçamento-base'!G67&gt;0,'Orçamento-base'!G67,"")</f>
        <v/>
      </c>
      <c r="E67" s="182" t="str">
        <f>IF('Orçamento-base'!H67&gt;0,'Orçamento-base'!H67,"")</f>
        <v/>
      </c>
      <c r="F67" s="156" t="str">
        <f>IF('Orçamento-base'!I67&gt;0,'Orçamento-base'!I67,"")</f>
        <v/>
      </c>
      <c r="G67" s="174"/>
      <c r="H67" s="156" t="str">
        <f t="shared" si="0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 t="str">
        <f>'Orçamento-base'!B68</f>
        <v/>
      </c>
      <c r="C68" s="162" t="str">
        <f>IF('Orçamento-base'!C68&gt;0,'Orçamento-base'!C68,"")</f>
        <v/>
      </c>
      <c r="D68" s="156" t="str">
        <f>IF('Orçamento-base'!G68&gt;0,'Orçamento-base'!G68,"")</f>
        <v/>
      </c>
      <c r="E68" s="182" t="str">
        <f>IF('Orçamento-base'!H68&gt;0,'Orçamento-base'!H68,"")</f>
        <v/>
      </c>
      <c r="F68" s="156" t="str">
        <f>IF('Orçamento-base'!I68&gt;0,'Orçamento-base'!I68,"")</f>
        <v/>
      </c>
      <c r="G68" s="174"/>
      <c r="H68" s="156" t="str">
        <f t="shared" si="0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 t="str">
        <f>'Orçamento-base'!B69</f>
        <v/>
      </c>
      <c r="C69" s="162" t="str">
        <f>IF('Orçamento-base'!C69&gt;0,'Orçamento-base'!C69,"")</f>
        <v/>
      </c>
      <c r="D69" s="156" t="str">
        <f>IF('Orçamento-base'!G69&gt;0,'Orçamento-base'!G69,"")</f>
        <v/>
      </c>
      <c r="E69" s="182" t="str">
        <f>IF('Orçamento-base'!H69&gt;0,'Orçamento-base'!H69,"")</f>
        <v/>
      </c>
      <c r="F69" s="156" t="str">
        <f>IF('Orçamento-base'!I69&gt;0,'Orçamento-base'!I69,"")</f>
        <v/>
      </c>
      <c r="G69" s="174"/>
      <c r="H69" s="156" t="str">
        <f t="shared" si="0"/>
        <v/>
      </c>
      <c r="I69" s="148"/>
      <c r="J69" s="148"/>
      <c r="K69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2022-02-21T11:16:58Z</dcterms:modified>
</cp:coreProperties>
</file>