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a.lasta\Desktop\TOMADA DE PREÇOS nº 001-22 Rua Bento Gonçalves - último trecho\planilhas engenharia\"/>
    </mc:Choice>
  </mc:AlternateContent>
  <xr:revisionPtr revIDLastSave="0" documentId="13_ncr:1_{47E511E4-2C2D-4781-B32E-4AE3588B780E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B19" i="3" s="1"/>
  <c r="K20" i="3"/>
  <c r="K21" i="3"/>
  <c r="K22" i="3"/>
  <c r="B22" i="3" s="1"/>
  <c r="K23" i="3"/>
  <c r="K24" i="3"/>
  <c r="K25" i="3"/>
  <c r="K26" i="3"/>
  <c r="B26" i="3" s="1"/>
  <c r="K27" i="3"/>
  <c r="K28" i="3"/>
  <c r="B28" i="3" s="1"/>
  <c r="K29" i="3"/>
  <c r="K30" i="3"/>
  <c r="K31" i="3"/>
  <c r="K32" i="3"/>
  <c r="K33" i="3"/>
  <c r="K34" i="3"/>
  <c r="K35" i="3"/>
  <c r="K36" i="3"/>
  <c r="K37" i="3"/>
  <c r="K38" i="3"/>
  <c r="K39" i="3"/>
  <c r="K40" i="3"/>
  <c r="B40" i="3" s="1"/>
  <c r="K41" i="3"/>
  <c r="K42" i="3"/>
  <c r="K43" i="3"/>
  <c r="K44" i="3"/>
  <c r="K45" i="3"/>
  <c r="K46" i="3"/>
  <c r="K47" i="3"/>
  <c r="K48" i="3"/>
  <c r="K49" i="3"/>
  <c r="B49" i="3" s="1"/>
  <c r="K50" i="3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5" i="3" l="1"/>
  <c r="B16" i="3" s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3" i="3" s="1"/>
  <c r="B24" i="3" s="1"/>
  <c r="E13" i="6"/>
  <c r="H13" i="6" s="1"/>
  <c r="O13" i="3"/>
  <c r="B25" i="3" l="1"/>
  <c r="B27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1" i="3" s="1"/>
  <c r="B42" i="3" s="1"/>
  <c r="B43" i="3" s="1"/>
  <c r="B44" i="3" s="1"/>
  <c r="B45" i="3" s="1"/>
  <c r="B46" i="3" s="1"/>
  <c r="B47" i="3" s="1"/>
  <c r="B48" i="3" s="1"/>
  <c r="B50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<sst xmlns="http://schemas.openxmlformats.org/spreadsheetml/2006/main" count="15250" uniqueCount="4076">
  <si>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</si>
  <si>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</si>
  <si>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</si>
  <si>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</si>
  <si>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</si>
  <si>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</si>
  <si>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</si>
  <si>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</si>
  <si>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</si>
  <si>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</si>
  <si>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</si>
  <si>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</si>
  <si>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</si>
  <si>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</si>
  <si>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</si>
  <si>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</si>
  <si>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</si>
  <si>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</si>
  <si>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</si>
  <si>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</si>
  <si>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</si>
  <si>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</si>
  <si>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</si>
  <si>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</si>
  <si>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</si>
  <si>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</si>
  <si>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</si>
  <si>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</si>
  <si>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</si>
  <si>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</si>
  <si>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</si>
  <si>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</si>
  <si>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</si>
  <si>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</si>
  <si>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</si>
  <si>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</si>
  <si>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</si>
  <si>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</si>
  <si>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</si>
  <si>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</si>
  <si>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</si>
  <si>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</si>
  <si>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</si>
  <si>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</si>
  <si>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</si>
  <si>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</si>
  <si>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</si>
  <si>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</si>
  <si>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</si>
  <si>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</si>
  <si>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</si>
  <si>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</si>
  <si>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</si>
  <si>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</si>
  <si>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</si>
  <si>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</si>
  <si>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</si>
  <si>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</si>
  <si>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</si>
  <si>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</si>
  <si>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</si>
  <si>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</si>
  <si>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</si>
  <si>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</si>
  <si>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</si>
  <si>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</si>
  <si>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</si>
  <si>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</si>
  <si>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</si>
  <si>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</si>
  <si>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</si>
  <si>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</si>
  <si>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</si>
  <si>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</si>
  <si>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</si>
  <si>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</si>
  <si>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</si>
  <si>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</si>
  <si>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</si>
  <si>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</si>
  <si>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</si>
  <si>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</si>
  <si>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</si>
  <si>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</si>
  <si>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</si>
  <si>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</si>
  <si>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</si>
  <si>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</si>
  <si>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</si>
  <si>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</si>
  <si>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</si>
  <si>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</si>
  <si>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</si>
  <si>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</si>
  <si>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</si>
  <si>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</si>
  <si>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</si>
  <si>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</si>
  <si>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</si>
  <si>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</si>
  <si>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</si>
  <si>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</si>
  <si>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</si>
  <si>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</si>
  <si>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</si>
  <si>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</si>
  <si>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</si>
  <si>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</si>
  <si>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</si>
  <si>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</si>
  <si>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</si>
  <si>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</si>
  <si>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</si>
  <si>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</si>
  <si>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</si>
  <si>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</si>
  <si>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</si>
  <si>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</si>
  <si>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</si>
  <si>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</si>
  <si>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</si>
  <si>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</si>
  <si>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</si>
  <si>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</si>
  <si>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</si>
  <si>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</si>
  <si>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</si>
  <si>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</si>
  <si>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</si>
  <si>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</si>
  <si>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</si>
  <si>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</si>
  <si>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</si>
  <si>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</si>
  <si>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</si>
  <si>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</si>
  <si>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</si>
  <si>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</si>
  <si>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</si>
  <si>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</si>
  <si>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</si>
  <si>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</si>
  <si>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</si>
  <si>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</si>
  <si>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</si>
  <si>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</si>
  <si>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</si>
  <si>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</si>
  <si>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</si>
  <si>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</si>
  <si>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</si>
  <si>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</si>
  <si>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</si>
  <si>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</si>
  <si>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</si>
  <si>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</si>
  <si>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</si>
  <si>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</si>
  <si>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</si>
  <si>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</si>
  <si>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</si>
  <si>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</si>
  <si>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</si>
  <si>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</si>
  <si>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</si>
  <si>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</si>
  <si>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</si>
  <si>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</si>
  <si>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</si>
  <si>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</si>
  <si>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</si>
  <si>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</si>
  <si>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</si>
  <si>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</si>
  <si>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</si>
  <si>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</si>
  <si>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</si>
  <si>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</si>
  <si>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</si>
  <si>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</si>
  <si>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</si>
  <si>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</si>
  <si>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</si>
  <si>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</si>
  <si>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</si>
  <si>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</si>
  <si>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</si>
  <si>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</si>
  <si>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</si>
  <si>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</si>
  <si>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</si>
  <si>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</si>
  <si>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</si>
  <si>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</si>
  <si>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</si>
  <si>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</si>
  <si>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</si>
  <si>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</si>
  <si>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</si>
  <si>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</si>
  <si>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</si>
  <si>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</si>
  <si>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</si>
  <si>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</si>
  <si>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</si>
  <si>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</si>
  <si>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</si>
  <si>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</si>
  <si>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</si>
  <si>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</si>
  <si>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</si>
  <si>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</si>
  <si>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</si>
  <si>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</si>
  <si>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</si>
  <si>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</si>
  <si>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</si>
  <si>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</si>
  <si>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</si>
  <si>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</si>
  <si>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</si>
  <si>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</si>
  <si>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</si>
  <si>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</si>
  <si>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</si>
  <si>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</si>
  <si>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</si>
  <si>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</si>
  <si>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</si>
  <si>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</si>
  <si>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</si>
  <si>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</si>
  <si>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</si>
  <si>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</si>
  <si>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</si>
  <si>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</si>
  <si>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</si>
  <si>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</si>
  <si>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</si>
  <si>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</si>
  <si>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</si>
  <si>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</si>
  <si>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</si>
  <si>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</si>
  <si>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</si>
  <si>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</si>
  <si>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</si>
  <si>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</si>
  <si>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</si>
  <si>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</si>
  <si>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</si>
  <si>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</si>
  <si>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</si>
  <si>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</si>
  <si>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</si>
  <si>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</si>
  <si>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</si>
  <si>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</si>
  <si>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</si>
  <si>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</si>
  <si>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</si>
  <si>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</si>
  <si>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</si>
  <si>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</si>
  <si>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</si>
  <si>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</si>
  <si>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</si>
  <si>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</si>
  <si>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</si>
  <si>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</si>
  <si>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</si>
  <si>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</si>
  <si>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</si>
  <si>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</si>
  <si>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</si>
  <si>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</si>
  <si>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</si>
  <si>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</si>
  <si>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</si>
  <si>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</si>
  <si>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</si>
  <si>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</si>
  <si>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</si>
  <si>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</si>
  <si>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</si>
  <si>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</si>
  <si>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</si>
  <si>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</si>
  <si>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</si>
  <si>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</si>
  <si>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</si>
  <si>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</si>
  <si>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</si>
  <si>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</si>
  <si>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</si>
  <si>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</si>
  <si>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</si>
  <si>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</si>
  <si>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</si>
  <si>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</si>
  <si>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</si>
  <si>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</si>
  <si>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</si>
  <si>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</si>
  <si>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</si>
  <si>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</si>
  <si>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</si>
  <si>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</si>
  <si>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</si>
  <si>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</si>
  <si>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</si>
  <si>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</si>
  <si>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</si>
  <si>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</si>
  <si>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</si>
  <si>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</si>
  <si>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</si>
  <si>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</si>
  <si>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</si>
  <si>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</si>
  <si>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</si>
  <si>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</si>
  <si>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</si>
  <si>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</si>
  <si>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</si>
  <si>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</si>
  <si>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</si>
  <si>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</si>
  <si>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</si>
  <si>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</si>
  <si>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</si>
  <si>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</si>
  <si>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</si>
  <si>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</si>
  <si>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</si>
  <si>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</si>
  <si>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</si>
  <si>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</si>
  <si>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</si>
  <si>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</si>
  <si>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</si>
  <si>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</si>
  <si>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</si>
  <si>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</si>
  <si>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</si>
  <si>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</si>
  <si>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</si>
  <si>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</si>
  <si>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</si>
  <si>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</si>
  <si>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</si>
  <si>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</si>
  <si>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</si>
  <si>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</si>
  <si>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</si>
  <si>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</si>
  <si>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</si>
  <si>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</si>
  <si>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</si>
  <si>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</si>
  <si>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</si>
  <si>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</si>
  <si>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</si>
  <si>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</si>
  <si>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</si>
  <si>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</si>
  <si>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</si>
  <si>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</si>
  <si>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</si>
  <si>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</si>
  <si>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</si>
  <si>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</si>
  <si>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</si>
  <si>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</si>
  <si>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</si>
  <si>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</si>
  <si>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</si>
  <si>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</si>
  <si>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</si>
  <si>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</si>
  <si>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</si>
  <si>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</si>
  <si>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</si>
  <si>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</si>
  <si>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</si>
  <si>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</si>
  <si>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</si>
  <si>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</si>
  <si>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</si>
  <si>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</si>
  <si>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</si>
  <si>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</si>
  <si>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</si>
  <si>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</si>
  <si>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</si>
  <si>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</si>
  <si>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</si>
  <si>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</si>
  <si>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</si>
  <si>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</si>
  <si>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</si>
  <si>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</si>
  <si>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</si>
  <si>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</si>
  <si>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</si>
  <si>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</si>
  <si>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</si>
  <si>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</si>
  <si>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</si>
  <si>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</si>
  <si>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</si>
  <si>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</si>
  <si>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</si>
  <si>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</si>
  <si>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</si>
  <si>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</si>
  <si>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</si>
  <si>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</si>
  <si>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</si>
  <si>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</si>
  <si>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</si>
  <si>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</si>
  <si>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</si>
  <si>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</si>
  <si>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</si>
  <si>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</si>
  <si>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</si>
  <si>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</si>
  <si>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</si>
  <si>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</si>
  <si>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</si>
  <si>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</si>
  <si>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</si>
  <si>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</si>
  <si>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</si>
  <si>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</si>
  <si>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</si>
  <si>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</si>
  <si>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</si>
  <si>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</si>
  <si>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</si>
  <si>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</si>
  <si>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</si>
  <si>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</si>
  <si>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</si>
  <si>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</si>
  <si>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</si>
  <si>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</si>
  <si>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</si>
  <si>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</si>
  <si>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</si>
  <si>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</si>
  <si>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</si>
  <si>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</si>
  <si>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</si>
  <si>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</si>
  <si>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</si>
  <si>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</si>
  <si>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</si>
  <si>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</si>
  <si>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</si>
  <si>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</si>
  <si>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</si>
  <si>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</si>
  <si>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</si>
  <si>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</si>
  <si>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</si>
  <si>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</si>
  <si>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</si>
  <si>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</si>
  <si>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</si>
  <si>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</si>
  <si>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</si>
  <si>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</si>
  <si>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</si>
  <si>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</si>
  <si>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</si>
  <si>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</si>
  <si>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</si>
  <si>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</si>
  <si>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</si>
  <si>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</si>
  <si>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</si>
  <si>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</si>
  <si>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</si>
  <si>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</si>
  <si>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</si>
  <si>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</si>
  <si>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</si>
  <si>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</si>
  <si>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</si>
  <si>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</si>
  <si>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</si>
  <si>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</si>
  <si>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</si>
  <si>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</si>
  <si>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</si>
  <si>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</si>
  <si>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</si>
  <si>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</si>
  <si>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</si>
  <si>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</si>
  <si>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</si>
  <si>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</si>
  <si>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</si>
  <si>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</si>
  <si>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</si>
  <si>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</si>
  <si>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</si>
  <si>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</si>
  <si>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</si>
  <si>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</si>
  <si>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</si>
  <si>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</si>
  <si>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</si>
  <si>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</si>
  <si>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</si>
  <si>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</si>
  <si>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</si>
  <si>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</si>
  <si>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</si>
  <si>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</si>
  <si>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</si>
  <si>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</si>
  <si>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</si>
  <si>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</si>
  <si>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</si>
  <si>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</si>
  <si>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</si>
  <si>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</si>
  <si>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</si>
  <si>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</si>
  <si>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</si>
  <si>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</si>
  <si>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</si>
  <si>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</si>
  <si>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</si>
  <si>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</si>
  <si>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</si>
  <si>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</si>
  <si>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</si>
  <si>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</si>
  <si>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</si>
  <si>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</si>
  <si>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</si>
  <si>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</si>
  <si>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</si>
  <si>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</si>
  <si>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</si>
  <si>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</si>
  <si>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</si>
  <si>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</si>
  <si>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</si>
  <si>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</si>
  <si>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</si>
  <si>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</si>
  <si>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</si>
  <si>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</si>
  <si>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</si>
  <si>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</si>
  <si>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</si>
  <si>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</si>
  <si>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</si>
  <si>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</si>
  <si>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</si>
  <si>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</si>
  <si>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</si>
  <si>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</si>
  <si>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</si>
  <si>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</si>
  <si>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</si>
  <si>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</si>
  <si>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</si>
  <si>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</si>
  <si>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</si>
  <si>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</si>
  <si>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</si>
  <si>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</si>
  <si>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</si>
  <si>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</si>
  <si>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</si>
  <si>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</si>
  <si>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</si>
  <si>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</si>
  <si>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</si>
  <si>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</si>
  <si>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</si>
  <si>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</si>
  <si>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</si>
  <si>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</si>
  <si>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</si>
  <si>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</si>
  <si>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</si>
  <si>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</si>
  <si>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</si>
  <si>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</si>
  <si>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</si>
  <si>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</si>
  <si>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</si>
  <si>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</si>
  <si>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</si>
  <si>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</si>
  <si>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</si>
  <si>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</si>
  <si>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</si>
  <si>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</si>
  <si>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</si>
  <si>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</si>
  <si>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</si>
  <si>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</si>
  <si>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</si>
  <si>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</si>
  <si>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</si>
  <si>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</si>
  <si>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</si>
  <si>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</si>
  <si>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</si>
  <si>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</si>
  <si>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</si>
  <si>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</si>
  <si>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</si>
  <si>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</si>
  <si>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</si>
  <si>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</si>
  <si>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</si>
  <si>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</si>
  <si>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</si>
  <si>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</si>
  <si>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</si>
  <si>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</si>
  <si>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</si>
  <si>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</si>
  <si>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</si>
  <si>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</si>
  <si>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</si>
  <si>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</si>
  <si>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</si>
  <si>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</si>
  <si>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</si>
  <si>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</si>
  <si>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</si>
  <si>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</si>
  <si>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</si>
  <si>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</si>
  <si>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</si>
  <si>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</si>
  <si>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</si>
  <si>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</si>
  <si>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</si>
  <si>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</si>
  <si>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</si>
  <si>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</si>
  <si>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</si>
  <si>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</si>
  <si>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</si>
  <si>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</si>
  <si>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</si>
  <si>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</si>
  <si>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</si>
  <si>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</si>
  <si>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</si>
  <si>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</si>
  <si>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</si>
  <si>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</si>
  <si>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</si>
  <si>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</si>
  <si>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</si>
  <si>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</si>
  <si>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</si>
  <si>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</si>
  <si>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</si>
  <si>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</si>
  <si>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</si>
  <si>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</si>
  <si>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</si>
  <si>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</si>
  <si>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</si>
  <si>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</si>
  <si>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</si>
  <si>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</si>
  <si>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</si>
  <si>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</si>
  <si>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</si>
  <si>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</si>
  <si>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</si>
  <si>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</si>
  <si>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</si>
  <si>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</si>
  <si>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</si>
  <si>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</si>
  <si>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</si>
  <si>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</si>
  <si>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</si>
  <si>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</si>
  <si>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</si>
  <si>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</si>
  <si>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</si>
  <si>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</si>
  <si>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</si>
  <si>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</si>
  <si>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</si>
  <si>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</si>
  <si>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</si>
  <si>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</si>
  <si>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</si>
  <si>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</si>
  <si>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</si>
  <si>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</si>
  <si>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</si>
  <si>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</si>
  <si>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</si>
  <si>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</si>
  <si>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</si>
  <si>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</si>
  <si>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</si>
  <si>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</si>
  <si>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</si>
  <si>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</si>
  <si>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</si>
  <si>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</si>
  <si>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</si>
  <si>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</si>
  <si>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</si>
  <si>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</si>
  <si>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</si>
  <si>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</si>
  <si>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</si>
  <si>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</si>
  <si>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</si>
  <si>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</si>
  <si>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</si>
  <si>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</si>
  <si>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</si>
  <si>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</si>
  <si>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</si>
  <si>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</si>
  <si>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</si>
  <si>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</si>
  <si>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</si>
  <si>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</si>
  <si>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</si>
  <si>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</si>
  <si>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</si>
  <si>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</si>
  <si>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</si>
  <si>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</si>
  <si>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</si>
  <si>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</si>
  <si>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</si>
  <si>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</si>
  <si>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</si>
  <si>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</si>
  <si>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</si>
  <si>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</si>
  <si>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</si>
  <si>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</si>
  <si>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</si>
  <si>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</si>
  <si>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</si>
  <si>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</si>
  <si>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</si>
  <si>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</si>
  <si>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</si>
  <si>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</si>
  <si>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</si>
  <si>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</si>
  <si>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</si>
  <si>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</si>
  <si>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</si>
  <si>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</si>
  <si>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</si>
  <si>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</si>
  <si>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</si>
  <si>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</si>
  <si>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</si>
  <si>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</si>
  <si>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</si>
  <si>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</si>
  <si>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</si>
  <si>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</si>
  <si>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</si>
  <si>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</si>
  <si>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</si>
  <si>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</si>
  <si>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</si>
  <si>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</si>
  <si>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</si>
  <si>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</si>
  <si>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</si>
  <si>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</si>
  <si>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</si>
  <si>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</si>
  <si>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</si>
  <si>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</si>
  <si>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</si>
  <si>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</si>
  <si>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</si>
  <si>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</si>
  <si>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</si>
  <si>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</si>
  <si>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</si>
  <si>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</si>
  <si>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</si>
  <si>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</si>
  <si>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</si>
  <si>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</si>
  <si>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</si>
  <si>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</si>
  <si>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</si>
  <si>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</si>
  <si>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</si>
  <si>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</si>
  <si>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</si>
  <si>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</si>
  <si>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</si>
  <si>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</si>
  <si>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</si>
  <si>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</si>
  <si>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</si>
  <si>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</si>
  <si>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</si>
  <si>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</si>
  <si>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</si>
  <si>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</si>
  <si>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</si>
  <si>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</si>
  <si>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</si>
  <si>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</si>
  <si>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</si>
  <si>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</si>
  <si>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</si>
  <si>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</si>
  <si>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</si>
  <si>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</si>
  <si>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</si>
  <si>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</si>
  <si>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</si>
  <si>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</si>
  <si>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</si>
  <si>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</si>
  <si>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</si>
  <si>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</si>
  <si>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</si>
  <si>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</si>
  <si>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</si>
  <si>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</si>
  <si>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</si>
  <si>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</si>
  <si>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</si>
  <si>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</si>
  <si>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</si>
  <si>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</si>
  <si>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</si>
  <si>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</si>
  <si>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</si>
  <si>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</si>
  <si>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</si>
  <si>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</si>
  <si>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</si>
  <si>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</si>
  <si>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</si>
  <si>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</si>
  <si>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</si>
  <si>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</si>
  <si>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</si>
  <si>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</si>
  <si>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</si>
  <si>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</si>
  <si>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</si>
  <si>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</si>
  <si>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</si>
  <si>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</si>
  <si>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</si>
  <si>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</si>
  <si>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</si>
  <si>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</si>
  <si>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</si>
  <si>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</si>
  <si>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</si>
  <si>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</si>
  <si>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</si>
  <si>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</si>
  <si>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</si>
  <si>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</si>
  <si>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</si>
  <si>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</si>
  <si>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</si>
  <si>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</si>
  <si>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</si>
  <si>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</si>
  <si>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</si>
  <si>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</si>
  <si>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</si>
  <si>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</si>
  <si>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</si>
  <si>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</si>
  <si>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</si>
  <si>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</si>
  <si>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</si>
  <si>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</si>
  <si>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</si>
  <si>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</si>
  <si>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</si>
  <si>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</si>
  <si>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</si>
  <si>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</si>
  <si>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</si>
  <si>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</si>
  <si>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</si>
  <si>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</si>
  <si>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</si>
  <si>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</si>
  <si>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</si>
  <si>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</si>
  <si>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</si>
  <si>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</si>
  <si>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</si>
  <si>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</si>
  <si>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</si>
  <si>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</si>
  <si>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</si>
  <si>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</si>
  <si>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</si>
  <si>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</si>
  <si>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</si>
  <si>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</si>
  <si>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</si>
  <si>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</si>
  <si>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</si>
  <si>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</si>
  <si>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</si>
  <si>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</si>
  <si>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</si>
  <si>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</si>
  <si>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</si>
  <si>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</si>
  <si>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</si>
  <si>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</si>
  <si>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</si>
  <si>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</si>
  <si>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</si>
  <si>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</si>
  <si>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</si>
  <si>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</si>
  <si>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</si>
  <si>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</si>
  <si>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</si>
  <si>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</si>
  <si>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</si>
  <si>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</si>
  <si>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</si>
  <si>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</si>
  <si>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</si>
  <si>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</si>
  <si>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</si>
  <si>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</si>
  <si>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</si>
  <si>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</si>
  <si>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</si>
  <si>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</si>
  <si>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</si>
  <si>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</si>
  <si>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</si>
  <si>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</si>
  <si>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</si>
  <si>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</si>
  <si>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</si>
  <si>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</si>
  <si>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</si>
  <si>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</si>
  <si>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</si>
  <si>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</si>
  <si>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</si>
  <si>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</si>
  <si>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</si>
  <si>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</si>
  <si>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</si>
  <si>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</si>
  <si>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</si>
  <si>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</si>
  <si>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</si>
  <si>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</si>
  <si>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</si>
  <si>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</si>
  <si>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</si>
  <si>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</si>
  <si>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</si>
  <si>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</si>
  <si>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</si>
  <si>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</si>
  <si>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</si>
  <si>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</si>
  <si>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</si>
  <si>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</si>
  <si>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</si>
  <si>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</si>
  <si>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</si>
  <si>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</si>
  <si>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</si>
  <si>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</si>
  <si>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</si>
  <si>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</si>
  <si>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</si>
  <si>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</si>
  <si>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</si>
  <si>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</si>
  <si>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</si>
  <si>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</si>
  <si>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</si>
  <si>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</si>
  <si>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</si>
  <si>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</si>
  <si>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</si>
  <si>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</si>
  <si>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</si>
  <si>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</si>
  <si>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</si>
  <si>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</si>
  <si>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</si>
  <si>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</si>
  <si>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</si>
  <si>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</si>
  <si>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</si>
  <si>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</si>
  <si>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</si>
  <si>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</si>
  <si>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</si>
  <si>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</si>
  <si>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</si>
  <si>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</si>
  <si>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</si>
  <si>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</si>
  <si>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</si>
  <si>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</si>
  <si>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</si>
  <si>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</si>
  <si>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</si>
  <si>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</si>
  <si>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</si>
  <si>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</si>
  <si>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</si>
  <si>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</si>
  <si>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</si>
  <si>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</si>
  <si>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</si>
  <si>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</si>
  <si>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</si>
  <si>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</si>
  <si>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</si>
  <si>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</si>
  <si>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</si>
  <si>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</si>
  <si>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</si>
  <si>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</si>
  <si>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</si>
  <si>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</si>
  <si>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</si>
  <si>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</si>
  <si>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</si>
  <si>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</si>
  <si>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</si>
  <si>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</si>
  <si>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</si>
  <si>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</si>
  <si>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</si>
  <si>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</si>
  <si>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</si>
  <si>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</si>
  <si>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</si>
  <si>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</si>
  <si>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</si>
  <si>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</si>
  <si>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</si>
  <si>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</si>
  <si>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</si>
  <si>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</si>
  <si>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</si>
  <si>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</si>
  <si>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</si>
  <si>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</si>
  <si>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</si>
  <si>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</si>
  <si>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</si>
  <si>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</si>
  <si>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</si>
  <si>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</si>
  <si>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</si>
  <si>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</si>
  <si>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</si>
  <si>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</si>
  <si>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</si>
  <si>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</si>
  <si>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</si>
  <si>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</si>
  <si>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</si>
  <si>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</si>
  <si>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</si>
  <si>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</si>
  <si>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</si>
  <si>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</si>
  <si>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</si>
  <si>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</si>
  <si>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</si>
  <si>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</si>
  <si>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</si>
  <si>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</si>
  <si>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</si>
  <si>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</si>
  <si>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</si>
  <si>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</si>
  <si>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</si>
  <si>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</si>
  <si>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</si>
  <si>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</si>
  <si>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</si>
  <si>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</si>
  <si>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</si>
  <si>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</si>
  <si>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</si>
  <si>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</si>
  <si>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</si>
  <si>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</si>
  <si>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</si>
  <si>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</si>
  <si>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</si>
  <si>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</si>
  <si>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</si>
  <si>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</si>
  <si>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</si>
  <si>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</si>
  <si>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</si>
  <si>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</si>
  <si>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</si>
  <si>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</si>
  <si>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</si>
  <si>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</si>
  <si>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</si>
  <si>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</si>
  <si>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</si>
  <si>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</si>
  <si>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</si>
  <si>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</si>
  <si>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</si>
  <si>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</si>
  <si>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</si>
  <si>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</si>
  <si>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</si>
  <si>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</si>
  <si>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</si>
  <si>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</si>
  <si>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</si>
  <si>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</si>
  <si>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</si>
  <si>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</si>
  <si>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</si>
  <si>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</si>
  <si>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</si>
  <si>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</si>
  <si>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</si>
  <si>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</si>
  <si>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</si>
  <si>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</si>
  <si>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</si>
  <si>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</si>
  <si>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</si>
  <si>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</si>
  <si>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</si>
  <si>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</si>
  <si>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</si>
  <si>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</si>
  <si>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</si>
  <si>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</si>
  <si>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</si>
  <si>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</si>
  <si>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</si>
  <si>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</si>
  <si>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</si>
  <si>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</si>
  <si>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</si>
  <si>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</si>
  <si>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</si>
  <si>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</si>
  <si>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</si>
  <si>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</si>
  <si>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</si>
  <si>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</si>
  <si>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</si>
  <si>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</si>
  <si>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</si>
  <si>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</si>
  <si>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</si>
  <si>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</si>
  <si>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</si>
  <si>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</si>
  <si>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</si>
  <si>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</si>
  <si>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</si>
  <si>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</si>
  <si>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</si>
  <si>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</si>
  <si>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</si>
  <si>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</si>
  <si>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</si>
  <si>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</si>
  <si>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</si>
  <si>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</si>
  <si>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</si>
  <si>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</si>
  <si>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</si>
  <si>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</si>
  <si>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</si>
  <si>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</si>
  <si>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</si>
  <si>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</si>
  <si>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</si>
  <si>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</si>
  <si>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</si>
  <si>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</si>
  <si>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</si>
  <si>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</si>
  <si>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</si>
  <si>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</si>
  <si>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</si>
  <si>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</si>
  <si>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</si>
  <si>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</si>
  <si>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</si>
  <si>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</si>
  <si>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</si>
  <si>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</si>
  <si>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</si>
  <si>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</si>
  <si>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</si>
  <si>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</si>
  <si>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</si>
  <si>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</si>
  <si>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</si>
  <si>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</si>
  <si>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</si>
  <si>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</si>
  <si>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</si>
  <si>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</si>
  <si>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</si>
  <si>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</si>
  <si>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</si>
  <si>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</si>
  <si>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</si>
  <si>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</si>
  <si>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</si>
  <si>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</si>
  <si>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</si>
  <si>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</si>
  <si>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</si>
  <si>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</si>
  <si>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</si>
  <si>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</si>
  <si>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</si>
  <si>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</si>
  <si>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</si>
  <si>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</si>
  <si>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</si>
  <si>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</si>
  <si>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</si>
  <si>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</si>
  <si>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</si>
  <si>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</si>
  <si>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</si>
  <si>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</si>
  <si>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</si>
  <si>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</si>
  <si>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</si>
  <si>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</si>
  <si>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</si>
  <si>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</si>
  <si>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</si>
  <si>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</si>
  <si>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</si>
  <si>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</si>
  <si>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</si>
  <si>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</si>
  <si>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</si>
  <si>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</si>
  <si>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</si>
  <si>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</si>
  <si>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</si>
  <si>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</si>
  <si>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</si>
  <si>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</si>
  <si>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</si>
  <si>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</si>
  <si>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</si>
  <si>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</si>
  <si>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</si>
  <si>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</si>
  <si>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</si>
  <si>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</si>
  <si>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</si>
  <si>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</si>
  <si>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</si>
  <si>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</si>
  <si>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</si>
  <si>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</si>
  <si>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</si>
  <si>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</si>
  <si>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</si>
  <si>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</si>
  <si>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</si>
  <si>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</si>
  <si>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</si>
  <si>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</si>
  <si>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</si>
  <si>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</si>
  <si>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</si>
  <si>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</si>
  <si>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</si>
  <si>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</si>
  <si>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</si>
  <si>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</si>
  <si>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</si>
  <si>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</si>
  <si>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</si>
  <si>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</si>
  <si>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</si>
  <si>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</si>
  <si>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</si>
  <si>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</si>
  <si>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</si>
  <si>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</si>
  <si>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</si>
  <si>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</si>
  <si>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</si>
  <si>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</si>
  <si>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</si>
  <si>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</si>
  <si>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</si>
  <si>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</si>
  <si>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</si>
  <si>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</si>
  <si>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</si>
  <si>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</si>
  <si>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</si>
  <si>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</si>
  <si>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</si>
  <si>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</si>
  <si>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</si>
  <si>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</si>
  <si>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</si>
  <si>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</si>
  <si>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</si>
  <si>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</si>
  <si>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</si>
  <si>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</si>
  <si>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</si>
  <si>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</si>
  <si>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</si>
  <si>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</si>
  <si>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</si>
  <si>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</si>
  <si>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</si>
  <si>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</si>
  <si>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</si>
  <si>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</si>
  <si>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</si>
  <si>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</si>
  <si>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</si>
  <si>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</si>
  <si>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</si>
  <si>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</si>
  <si>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</si>
  <si>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</si>
  <si>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</si>
  <si>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</si>
  <si>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</si>
  <si>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</si>
  <si>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</si>
  <si>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</si>
  <si>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</si>
  <si>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</si>
  <si>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</si>
  <si>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</si>
  <si>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</si>
  <si>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</si>
  <si>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</si>
  <si>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</si>
  <si>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</si>
  <si>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</si>
  <si>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</si>
  <si>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</si>
  <si>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</si>
  <si>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</si>
  <si>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</si>
  <si>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</si>
  <si>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</si>
  <si>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</si>
  <si>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</si>
  <si>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</si>
  <si>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</si>
  <si>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</si>
  <si>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</si>
  <si>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</si>
  <si>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</si>
  <si>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</si>
  <si>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</si>
  <si>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</si>
  <si>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</si>
  <si>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</si>
  <si>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</si>
  <si>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</si>
  <si>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</si>
  <si>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</si>
  <si>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</si>
  <si>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</si>
  <si>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</si>
  <si>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</si>
  <si>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</si>
  <si>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</si>
  <si>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</si>
  <si>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</si>
  <si>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</si>
  <si>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</si>
  <si>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</si>
  <si>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</si>
  <si>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</si>
  <si>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</si>
  <si>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</si>
  <si>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</si>
  <si>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</si>
  <si>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</si>
  <si>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</si>
  <si>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</si>
  <si>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</si>
  <si>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</si>
  <si>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</si>
  <si>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</si>
  <si>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</si>
  <si>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</si>
  <si>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</si>
  <si>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</si>
  <si>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</si>
  <si>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</si>
  <si>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</si>
  <si>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</si>
  <si>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</si>
  <si>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</si>
  <si>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</si>
  <si>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</si>
  <si>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</si>
  <si>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</si>
  <si>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</si>
  <si>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</si>
  <si>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</si>
  <si>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</si>
  <si>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</si>
  <si>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</si>
  <si>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</si>
  <si>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</si>
  <si>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</si>
  <si>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</si>
  <si>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</si>
  <si>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</si>
  <si>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</si>
  <si>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</si>
  <si>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</si>
  <si>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</si>
  <si>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</si>
  <si>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</si>
  <si>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</si>
  <si>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</si>
  <si>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</si>
  <si>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</si>
  <si>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</si>
  <si>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</si>
  <si>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</si>
  <si>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</si>
  <si>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</si>
  <si>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</si>
  <si>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</si>
  <si>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</si>
  <si>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</si>
  <si>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</si>
  <si>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</si>
  <si>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</si>
  <si>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</si>
  <si>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</si>
  <si>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</si>
  <si>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</si>
  <si>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</si>
  <si>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</si>
  <si>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</si>
  <si>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</si>
  <si>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</si>
  <si>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</si>
  <si>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</si>
  <si>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</si>
  <si>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</si>
  <si>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</si>
  <si>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</si>
  <si>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</si>
  <si>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</si>
  <si>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</si>
  <si>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</si>
  <si>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</si>
  <si>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</si>
  <si>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</si>
  <si>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</si>
  <si>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</si>
  <si>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</si>
  <si>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</si>
  <si>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</si>
  <si>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</si>
  <si>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</si>
  <si>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</si>
  <si>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</si>
  <si>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</si>
  <si>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</si>
  <si>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</si>
  <si>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</si>
  <si>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</si>
  <si>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</si>
  <si>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</si>
  <si>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</si>
  <si>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</si>
  <si>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</si>
  <si>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</si>
  <si>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</si>
  <si>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</si>
  <si>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</si>
  <si>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</si>
  <si>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</si>
  <si>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</si>
  <si>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</si>
  <si>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</si>
  <si>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</si>
  <si>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</si>
  <si>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</si>
  <si>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</si>
  <si>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</si>
  <si>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</si>
  <si>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</si>
  <si>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</si>
  <si>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</si>
  <si>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</si>
  <si>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</si>
  <si>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</si>
  <si>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</si>
  <si>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</si>
  <si>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</si>
  <si>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</si>
  <si>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</si>
  <si>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</si>
  <si>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</si>
  <si>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</si>
  <si>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</si>
  <si>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</si>
  <si>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</si>
  <si>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</si>
  <si>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</si>
  <si>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</si>
  <si>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</si>
  <si>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</si>
  <si>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</si>
  <si>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</si>
  <si>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</si>
  <si>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</si>
  <si>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</si>
  <si>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</si>
  <si>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</si>
  <si>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</si>
  <si>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</si>
  <si>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</si>
  <si>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</si>
  <si>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</si>
  <si>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</si>
  <si>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</si>
  <si>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</si>
  <si>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</si>
  <si>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</si>
  <si>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</si>
  <si>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</si>
  <si>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</si>
  <si>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</si>
  <si>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</si>
  <si>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</si>
  <si>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</si>
  <si>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</si>
  <si>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</si>
  <si>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</si>
  <si>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</si>
  <si>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</si>
  <si>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</si>
  <si>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</si>
  <si>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</si>
  <si>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</si>
  <si>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</si>
  <si>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</si>
  <si>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</si>
  <si>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</si>
  <si>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</si>
  <si>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</si>
  <si>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</si>
  <si>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</si>
  <si>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</si>
  <si>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</si>
  <si>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</si>
  <si>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</si>
  <si>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</si>
  <si>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</si>
  <si>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</si>
  <si>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</si>
  <si>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</si>
  <si>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</si>
  <si>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</si>
  <si>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</si>
  <si>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</si>
  <si>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</si>
  <si>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</si>
  <si>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</si>
  <si>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</si>
  <si>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</si>
  <si>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</si>
  <si>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</si>
  <si>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</si>
  <si>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</si>
  <si>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</si>
  <si>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</si>
  <si>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</si>
  <si>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</si>
  <si>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</si>
  <si>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</si>
  <si>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</si>
  <si>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</si>
  <si>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</si>
  <si>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</si>
  <si>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</si>
  <si>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</si>
  <si>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</si>
  <si>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</si>
  <si>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</si>
  <si>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</si>
  <si>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</si>
  <si>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</si>
  <si>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</si>
  <si>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</si>
  <si>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</si>
  <si>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</si>
  <si>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</si>
  <si>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</si>
  <si>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</si>
  <si>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</si>
  <si>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</si>
  <si>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</si>
  <si>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</si>
  <si>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</si>
  <si>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</si>
  <si>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</si>
  <si>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</si>
  <si>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</si>
  <si>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</si>
  <si>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</si>
  <si>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</si>
  <si>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</si>
  <si>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</si>
  <si>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</si>
  <si>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</si>
  <si>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</si>
  <si>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</si>
  <si>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</si>
  <si>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</si>
  <si>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</si>
  <si>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</si>
  <si>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</si>
  <si>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</si>
  <si>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</si>
  <si>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</si>
  <si>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</si>
  <si>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</si>
  <si>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</si>
  <si>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</si>
  <si>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</si>
  <si>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</si>
  <si>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</si>
  <si>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</si>
  <si>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</si>
  <si>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</si>
  <si>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</si>
  <si>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</si>
  <si>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</si>
  <si>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</si>
  <si>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</si>
  <si>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</si>
  <si>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</si>
  <si>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</si>
  <si>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</si>
  <si>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</si>
  <si>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</si>
  <si>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</si>
  <si>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</si>
  <si>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</si>
  <si>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</si>
  <si>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</si>
  <si>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</si>
  <si>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</si>
  <si>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</si>
  <si>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</si>
  <si>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</si>
  <si>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</si>
  <si>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</si>
  <si>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</si>
  <si>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</si>
  <si>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</si>
  <si>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</si>
  <si>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</si>
  <si>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</si>
  <si>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</si>
  <si>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</si>
  <si>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</si>
  <si>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</si>
  <si>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</si>
  <si>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</si>
  <si>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</si>
  <si>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</si>
  <si>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</si>
  <si>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</si>
  <si>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</si>
  <si>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</si>
  <si>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</si>
  <si>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</si>
  <si>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</si>
  <si>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</si>
  <si>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</si>
  <si>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</si>
  <si>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</si>
  <si>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</si>
  <si>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</si>
  <si>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</si>
  <si>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</si>
  <si>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</si>
  <si>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</si>
  <si>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</si>
  <si>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</si>
  <si>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</si>
  <si>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</si>
  <si>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</si>
  <si>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</si>
  <si>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</si>
  <si>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</si>
  <si>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</si>
  <si>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</si>
  <si>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</si>
  <si>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</si>
  <si>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</si>
  <si>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</si>
  <si>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</si>
  <si>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</si>
  <si>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</si>
  <si>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</si>
  <si>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</si>
  <si>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</si>
  <si>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</si>
  <si>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</si>
  <si>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</si>
  <si>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</si>
  <si>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</si>
  <si>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</si>
  <si>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</si>
  <si>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</si>
  <si>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</si>
  <si>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</si>
  <si>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</si>
  <si>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</si>
  <si>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</si>
  <si>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</si>
  <si>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</si>
  <si>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</si>
  <si>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</si>
  <si>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</si>
  <si>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</si>
  <si>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</si>
  <si>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</si>
  <si>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</si>
  <si>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</si>
  <si>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</si>
  <si>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</si>
  <si>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</si>
  <si>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</si>
  <si>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</si>
  <si>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</si>
  <si>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</si>
  <si>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</si>
  <si>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</si>
  <si>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</si>
  <si>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</si>
  <si>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</si>
  <si>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</si>
  <si>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</si>
  <si>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</si>
  <si>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</si>
  <si>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</si>
  <si>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</si>
  <si>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</si>
  <si>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</si>
  <si>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</si>
  <si>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</si>
  <si>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</si>
  <si>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</si>
  <si>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</si>
  <si>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</si>
  <si>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</si>
  <si>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</si>
  <si>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</si>
  <si>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</si>
  <si>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</si>
  <si>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</si>
  <si>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</si>
  <si>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</si>
  <si>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</si>
  <si>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</si>
  <si>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</si>
  <si>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</si>
  <si>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</si>
  <si>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</si>
  <si>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</si>
  <si>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</si>
  <si>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</si>
  <si>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</si>
  <si>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</si>
  <si>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</si>
  <si>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</si>
  <si>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</si>
  <si>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</si>
  <si>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</si>
  <si>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</si>
  <si>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</si>
  <si>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</si>
  <si>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</si>
  <si>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</si>
  <si>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</si>
  <si>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</si>
  <si>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</si>
  <si>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</si>
  <si>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</si>
  <si>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</si>
  <si>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</si>
  <si>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</si>
  <si>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</si>
  <si>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</si>
  <si>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</si>
  <si>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</si>
  <si>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</si>
  <si>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</si>
  <si>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</si>
  <si>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</si>
  <si>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</si>
  <si>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</si>
  <si>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</si>
  <si>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</si>
  <si>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</si>
  <si>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</si>
  <si>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</si>
  <si>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</si>
  <si>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</si>
  <si>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</si>
  <si>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</si>
  <si>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</si>
  <si>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</si>
  <si>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</si>
  <si>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</si>
  <si>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</si>
  <si>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</si>
  <si>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</si>
  <si>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</si>
  <si>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</si>
  <si>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</si>
  <si>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</si>
  <si>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</si>
  <si>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</si>
  <si>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</si>
  <si>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</si>
  <si>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</si>
  <si>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</si>
  <si>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</si>
  <si>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</si>
  <si>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</si>
  <si>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</si>
  <si>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</si>
  <si>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</si>
  <si>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</si>
  <si>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</si>
  <si>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</si>
  <si>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</si>
  <si>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</si>
  <si>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</si>
  <si>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</si>
  <si>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</si>
  <si>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</si>
  <si>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</si>
  <si>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</si>
  <si>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</si>
  <si>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</si>
  <si>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</si>
  <si>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</si>
  <si>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</si>
  <si>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</si>
  <si>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</si>
  <si>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</si>
  <si>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</si>
  <si>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</si>
  <si>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</si>
  <si>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</si>
  <si>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</si>
  <si>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</si>
  <si>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</si>
  <si>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</si>
  <si>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</si>
  <si>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</si>
  <si>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</si>
  <si>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</si>
  <si>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</si>
  <si>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</si>
  <si>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</si>
  <si>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</si>
  <si>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</si>
  <si>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</si>
  <si>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</si>
  <si>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</si>
  <si>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</si>
  <si>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</si>
  <si>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</si>
  <si>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</si>
  <si>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</si>
  <si>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</si>
  <si>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</si>
  <si>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</si>
  <si>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</si>
  <si>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</si>
  <si>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</si>
  <si>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</si>
  <si>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</si>
  <si>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</si>
  <si>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</si>
  <si>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</si>
  <si>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</si>
  <si>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</si>
  <si>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</si>
  <si>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</si>
  <si>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</si>
  <si>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</si>
  <si>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</si>
  <si>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</si>
  <si>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</si>
  <si>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</si>
  <si>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</si>
  <si>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</si>
  <si>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</si>
  <si>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</si>
  <si>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</si>
  <si>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</si>
  <si>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</si>
  <si>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</si>
  <si>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</si>
  <si>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</si>
  <si>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</si>
  <si>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</si>
  <si>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</si>
  <si>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</si>
  <si>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</si>
  <si>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</si>
  <si>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</si>
  <si>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</si>
  <si>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</si>
  <si>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</si>
  <si>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</si>
  <si>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</si>
  <si>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</si>
  <si>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</si>
  <si>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</si>
  <si>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</si>
  <si>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</si>
  <si>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</si>
  <si>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</si>
  <si>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</si>
  <si>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</si>
  <si>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</si>
  <si>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</si>
  <si>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</si>
  <si>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</si>
  <si>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</si>
  <si>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</si>
  <si>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</si>
  <si>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</si>
  <si>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</si>
  <si>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</si>
  <si>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</si>
  <si>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</si>
  <si>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</si>
  <si>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</si>
  <si>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</si>
  <si>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</si>
  <si>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</si>
  <si>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</si>
  <si>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</si>
  <si>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</si>
  <si>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</si>
  <si>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</si>
  <si>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</si>
  <si>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</si>
  <si>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</si>
  <si>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</si>
  <si>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</si>
  <si>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</si>
  <si>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</si>
  <si>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</si>
  <si>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</si>
  <si>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</si>
  <si>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</si>
  <si>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</si>
  <si>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</si>
  <si>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</si>
  <si>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</si>
  <si>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</si>
  <si>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</si>
  <si>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</si>
  <si>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</si>
  <si>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</si>
  <si>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</si>
  <si>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</si>
  <si>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</si>
  <si>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</si>
  <si>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</si>
  <si>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</si>
  <si>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</si>
  <si>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</si>
  <si>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</si>
  <si>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</si>
  <si>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</si>
  <si>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</si>
  <si>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</si>
  <si>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</si>
  <si>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</si>
  <si>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</si>
  <si>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</si>
  <si>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</si>
  <si>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</si>
  <si>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</si>
  <si>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</si>
  <si>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</si>
  <si>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</si>
  <si>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</si>
  <si>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</si>
  <si>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</si>
  <si>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</si>
  <si>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</si>
  <si>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</si>
  <si>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</si>
  <si>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</si>
  <si>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</si>
  <si>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</si>
  <si>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</si>
  <si>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</si>
  <si>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</si>
  <si>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</si>
  <si>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</si>
  <si>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</si>
  <si>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</si>
  <si>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</si>
  <si>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</si>
  <si>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</si>
  <si>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</si>
  <si>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</si>
  <si>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</si>
  <si>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</si>
  <si>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</si>
  <si>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</si>
  <si>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</si>
  <si>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</si>
  <si>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</si>
  <si>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</si>
  <si>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</si>
  <si>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</si>
  <si>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</si>
  <si>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</si>
  <si>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</si>
  <si>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</si>
  <si>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</si>
  <si>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</si>
  <si>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</si>
  <si>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</si>
  <si>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</si>
  <si>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</si>
  <si>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</si>
  <si>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</si>
  <si>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</si>
  <si>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</si>
  <si>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</si>
  <si>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</si>
  <si>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</si>
  <si>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</si>
  <si>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</si>
  <si>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</si>
  <si>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</si>
  <si>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</si>
  <si>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</si>
  <si>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</si>
  <si>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</si>
  <si>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</si>
  <si>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</si>
  <si>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</si>
  <si>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</si>
  <si>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</si>
  <si>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</si>
  <si>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</si>
  <si>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</si>
  <si>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</si>
  <si>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</si>
  <si>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</si>
  <si>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</si>
  <si>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</si>
  <si>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</si>
  <si>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</si>
  <si>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</si>
  <si>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</si>
  <si>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</si>
  <si>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</si>
  <si>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</si>
  <si>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</si>
  <si>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</si>
  <si>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</si>
  <si>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</si>
  <si>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</si>
  <si>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</si>
  <si>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</si>
  <si>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</si>
  <si>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</si>
  <si>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</si>
  <si>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</si>
  <si>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</si>
  <si>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</si>
  <si>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</si>
  <si>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</si>
  <si>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</si>
  <si>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</si>
  <si>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</si>
  <si>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</si>
  <si>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</si>
  <si>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</si>
  <si>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</si>
  <si>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</si>
  <si>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</si>
  <si>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</si>
  <si>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</si>
  <si>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</si>
  <si>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</si>
  <si>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</si>
  <si>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</si>
  <si>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</si>
  <si>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</si>
  <si>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</si>
  <si>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</si>
  <si>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</si>
  <si>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</si>
  <si>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</si>
  <si>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</si>
  <si>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</si>
  <si>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</si>
  <si>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</si>
  <si>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</si>
  <si>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</si>
  <si>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</si>
  <si>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</si>
  <si>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</si>
  <si>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</si>
  <si>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</si>
  <si>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</si>
  <si>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</si>
  <si>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</si>
  <si>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</si>
  <si>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</si>
  <si>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</si>
  <si>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</si>
  <si>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</si>
  <si>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</si>
  <si>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</si>
  <si>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</si>
  <si>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</si>
  <si>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</si>
  <si>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</si>
  <si>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</si>
  <si>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</si>
  <si>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</si>
  <si>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</si>
  <si>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</si>
  <si>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</si>
  <si>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</si>
  <si>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</si>
  <si>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</si>
  <si>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</si>
  <si>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</si>
  <si>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</si>
  <si>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</si>
  <si>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</si>
  <si>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</si>
  <si>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</si>
  <si>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</si>
  <si>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</si>
  <si>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</si>
  <si>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</si>
  <si>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</si>
  <si>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</si>
  <si>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</si>
  <si>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</si>
  <si>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</si>
  <si>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</si>
  <si>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</si>
  <si>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</si>
  <si>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</si>
  <si>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</si>
  <si>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</si>
  <si>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</si>
  <si>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</si>
  <si>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</si>
  <si>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</si>
  <si>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</si>
  <si>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</si>
  <si>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</si>
  <si>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</si>
  <si>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</si>
  <si>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</si>
  <si>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</si>
  <si>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</si>
  <si>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</si>
  <si>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</si>
  <si>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</si>
  <si>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</si>
  <si>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</si>
  <si>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</si>
  <si>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</si>
  <si>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</si>
  <si>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</si>
  <si>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</si>
  <si>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</si>
  <si>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</si>
  <si>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</si>
  <si>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</si>
  <si>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</si>
  <si>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</si>
  <si>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</si>
  <si>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</si>
  <si>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</si>
  <si>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</si>
  <si>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</si>
  <si>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</si>
  <si>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</si>
  <si>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</si>
  <si>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</si>
  <si>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</si>
  <si>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</si>
  <si>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</si>
  <si>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</si>
  <si>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</si>
  <si>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</si>
  <si>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</si>
  <si>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</si>
  <si>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</si>
  <si>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</si>
  <si>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</si>
  <si>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</si>
  <si>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</si>
  <si>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</si>
  <si>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</si>
  <si>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</si>
  <si>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</si>
  <si>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</si>
  <si>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</si>
  <si>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</si>
  <si>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</si>
  <si>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</si>
  <si>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</si>
  <si>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</si>
  <si>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</si>
  <si>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</si>
  <si>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</si>
  <si>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</si>
  <si>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</si>
  <si>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</si>
  <si>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</si>
  <si>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</si>
  <si>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</si>
  <si>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</si>
  <si>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</si>
  <si>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</si>
  <si>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</si>
  <si>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</si>
  <si>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</si>
  <si>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</si>
  <si>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</si>
  <si>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</si>
  <si>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</si>
  <si>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</si>
  <si>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</si>
  <si>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</si>
  <si>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</si>
  <si>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</si>
  <si>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</si>
  <si>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</si>
  <si>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</si>
  <si>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</si>
  <si>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</si>
  <si>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</si>
  <si>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</si>
  <si>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</si>
  <si>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</si>
  <si>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</si>
  <si>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</si>
  <si>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</si>
  <si>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</si>
  <si>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</si>
  <si>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</si>
  <si>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</si>
  <si>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</si>
  <si>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</si>
  <si>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</si>
  <si>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</si>
  <si>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</si>
  <si>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</si>
  <si>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</si>
  <si>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</si>
  <si>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</si>
  <si>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</si>
  <si>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</si>
  <si>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</si>
  <si>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</si>
  <si>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</si>
  <si>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</si>
  <si>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</si>
  <si>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</si>
  <si>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</si>
  <si>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</si>
  <si>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</si>
  <si>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</si>
  <si>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</si>
  <si>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</si>
  <si>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</si>
  <si>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</si>
  <si>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</si>
  <si>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</si>
  <si>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</si>
  <si>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</si>
  <si>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</si>
  <si>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</si>
  <si>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</si>
  <si>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</si>
  <si>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</si>
  <si>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</si>
  <si>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</si>
  <si>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</si>
  <si>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</si>
  <si>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</si>
  <si>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</si>
  <si>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</si>
  <si>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</si>
  <si>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</si>
  <si>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</si>
  <si>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</si>
  <si>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</si>
  <si>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</si>
  <si>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</si>
  <si>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</si>
  <si>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</si>
  <si>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</si>
  <si>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</si>
  <si>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</si>
  <si>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</si>
  <si>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</si>
  <si>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</si>
  <si>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</si>
  <si>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</si>
  <si>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</si>
  <si>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</si>
  <si>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</si>
  <si>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</si>
  <si>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</si>
  <si>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</si>
  <si>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</si>
  <si>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</si>
  <si>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</si>
  <si>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</si>
  <si>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</si>
  <si>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</si>
  <si>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</si>
  <si>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</si>
  <si>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</si>
  <si>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</si>
  <si>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</si>
  <si>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</si>
  <si>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</si>
  <si>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</si>
  <si>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</si>
  <si>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</si>
  <si>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</si>
  <si>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</si>
  <si>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</si>
  <si>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</si>
  <si>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</si>
  <si>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</si>
  <si>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</si>
  <si>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</si>
  <si>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</si>
  <si>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</si>
  <si>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</si>
  <si>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</si>
  <si>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</si>
  <si>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</si>
  <si>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</si>
  <si>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</si>
  <si>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</si>
  <si>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</si>
  <si>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</si>
  <si>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</si>
  <si>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</si>
  <si>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</si>
  <si>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</si>
  <si>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</si>
  <si>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</si>
  <si>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</si>
  <si>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</si>
  <si>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</si>
  <si>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</si>
  <si>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</si>
  <si>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</si>
  <si>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</si>
  <si>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</si>
  <si>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</si>
  <si>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</si>
  <si>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</si>
  <si>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</si>
  <si>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</si>
  <si>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</si>
  <si>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</si>
  <si>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</si>
  <si>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</si>
  <si>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</si>
  <si>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</si>
  <si>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</si>
  <si>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</si>
  <si>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</si>
  <si>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</si>
  <si>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</si>
  <si>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</si>
  <si>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</si>
  <si>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</si>
  <si>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</si>
  <si>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</si>
  <si>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</si>
  <si>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</si>
  <si>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</si>
  <si>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</si>
  <si>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</si>
  <si>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</si>
  <si>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</si>
  <si>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</si>
  <si>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</si>
  <si>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</si>
  <si>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</si>
  <si>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</si>
  <si>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</si>
  <si>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</si>
  <si>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</si>
  <si>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</si>
  <si>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</si>
  <si>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</si>
  <si>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</si>
  <si>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</si>
  <si>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</si>
  <si>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</si>
  <si>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</si>
  <si>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</si>
  <si>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</si>
  <si>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</si>
  <si>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</si>
  <si>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</si>
  <si>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</si>
  <si>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</si>
  <si>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</si>
  <si>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</si>
  <si>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</si>
  <si>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</si>
  <si>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</si>
  <si>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</si>
  <si>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</si>
  <si>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</si>
  <si>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</si>
  <si>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</si>
  <si>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</si>
  <si>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</si>
  <si>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</si>
  <si>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</si>
  <si>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</si>
  <si>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</si>
  <si>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</si>
  <si>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</si>
  <si>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</si>
  <si>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</si>
  <si>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</si>
  <si>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</si>
  <si>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</si>
  <si>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</si>
  <si>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</si>
  <si>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</si>
  <si>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</si>
  <si>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</si>
  <si>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</si>
  <si>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</si>
  <si>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</si>
  <si>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</si>
  <si>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</si>
  <si>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</si>
  <si>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</si>
  <si>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</si>
  <si>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</si>
  <si>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</si>
  <si>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</si>
  <si>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</si>
  <si>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</si>
  <si>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</si>
  <si>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</si>
  <si>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</si>
  <si>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</si>
  <si>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</si>
  <si>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</si>
  <si>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</si>
  <si>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</si>
  <si>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</si>
  <si>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</si>
  <si>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</si>
  <si>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</si>
  <si>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</si>
  <si>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</si>
  <si>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</si>
  <si>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</si>
  <si>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</si>
  <si>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</si>
  <si>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</si>
  <si>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</si>
  <si>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</si>
  <si>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</si>
  <si>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</si>
  <si>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</si>
  <si>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</si>
  <si>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</si>
  <si>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</si>
  <si>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</si>
  <si>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</si>
  <si>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</si>
  <si>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</si>
  <si>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</si>
  <si>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</si>
  <si>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</si>
  <si>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</si>
  <si>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</si>
  <si>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</si>
  <si>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</si>
  <si>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</si>
  <si>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</si>
  <si>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</si>
  <si>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</si>
  <si>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</si>
  <si>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</si>
  <si>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</si>
  <si>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</si>
  <si>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</si>
  <si>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</si>
  <si>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</si>
  <si>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</si>
  <si>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</si>
  <si>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</si>
  <si>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</si>
  <si>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</si>
  <si>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</si>
  <si>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</si>
  <si>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</si>
  <si>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</si>
  <si>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</si>
  <si>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</si>
  <si>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</si>
  <si>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</si>
  <si>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</si>
  <si>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</si>
  <si>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</si>
  <si>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</si>
  <si>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</si>
  <si>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</si>
  <si>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</si>
  <si>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</si>
  <si>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</si>
  <si>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</si>
  <si>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</si>
  <si>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</si>
  <si>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</si>
  <si>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</si>
  <si>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</si>
  <si>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</si>
  <si>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</si>
  <si>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</si>
  <si>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</si>
  <si>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</si>
  <si>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</si>
  <si>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</si>
  <si>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</si>
  <si>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</si>
  <si>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</si>
  <si>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</si>
  <si>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</si>
  <si>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</si>
  <si>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</si>
  <si>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</si>
  <si>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</si>
  <si>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</si>
  <si>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</si>
  <si>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</si>
  <si>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</si>
  <si>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</si>
  <si>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</si>
  <si>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</si>
  <si>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</si>
  <si>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</si>
  <si>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</si>
  <si>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</si>
  <si>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</si>
  <si>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</si>
  <si>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</si>
  <si>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</si>
  <si>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</si>
  <si>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</si>
  <si>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</si>
  <si>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</si>
  <si>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</si>
  <si>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</si>
  <si>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</si>
  <si>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</si>
  <si>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</si>
  <si>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</si>
  <si>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</si>
  <si>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</si>
  <si>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</si>
  <si>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</si>
  <si>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</si>
  <si>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</si>
  <si>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</si>
  <si>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</si>
  <si>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</si>
  <si>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</si>
  <si>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</si>
  <si>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</si>
  <si>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</si>
  <si>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</si>
  <si>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</si>
  <si>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</si>
  <si>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</si>
  <si>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</si>
  <si>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</si>
  <si>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</si>
  <si>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</si>
  <si>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</si>
  <si>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</si>
  <si>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</si>
  <si>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</si>
  <si>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</si>
  <si>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</si>
  <si>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</si>
  <si>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</si>
  <si>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</si>
  <si>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</si>
  <si>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</si>
  <si>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</si>
  <si>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</si>
  <si>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</si>
  <si>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</si>
  <si>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</si>
  <si>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</si>
  <si>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</si>
  <si>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</si>
  <si>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</si>
  <si>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</si>
  <si>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</si>
  <si>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</si>
  <si>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</si>
  <si>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</si>
  <si>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</si>
  <si>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</si>
  <si>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</si>
  <si>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</si>
  <si>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</si>
  <si>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</si>
  <si>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</si>
  <si>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</si>
  <si>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</si>
  <si>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</si>
  <si>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</si>
  <si>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</si>
  <si>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</si>
  <si>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</si>
  <si>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</si>
  <si>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</si>
  <si>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</si>
  <si>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</si>
  <si>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</si>
  <si>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</si>
  <si>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</si>
  <si>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</si>
  <si>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</si>
  <si>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</si>
  <si>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</si>
  <si>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</si>
  <si>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</si>
  <si>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</si>
  <si>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</si>
  <si>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</si>
  <si>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</si>
  <si>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</si>
  <si>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</si>
  <si>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</si>
  <si>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</si>
  <si>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</si>
  <si>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</si>
  <si>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</si>
  <si>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</si>
  <si>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</si>
  <si>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</si>
  <si>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</si>
  <si>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</si>
  <si>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</si>
  <si>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</si>
  <si>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</si>
  <si>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</si>
  <si>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</si>
  <si>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</si>
  <si>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</si>
  <si>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</si>
  <si>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</si>
  <si>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</si>
  <si>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</si>
  <si>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</si>
  <si>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</si>
  <si>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</si>
  <si>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</si>
  <si>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</si>
  <si>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</si>
  <si>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</si>
  <si>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</si>
  <si>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</si>
  <si>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</si>
  <si>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</si>
  <si>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</si>
  <si>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</si>
  <si>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</si>
  <si>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</si>
  <si>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</si>
  <si>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</si>
  <si>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</si>
  <si>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</si>
  <si>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</si>
  <si>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</si>
  <si>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</si>
  <si>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</si>
  <si>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</si>
  <si>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</si>
  <si>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</si>
  <si>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</si>
  <si>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</si>
  <si>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</si>
  <si>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</si>
  <si>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</si>
  <si>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</si>
  <si>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</si>
  <si>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</si>
  <si>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</si>
  <si>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</si>
  <si>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</si>
  <si>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</si>
  <si>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</si>
  <si>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</si>
  <si>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</si>
  <si>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</si>
  <si>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</si>
  <si>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</si>
  <si>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</si>
  <si>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</si>
  <si>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</si>
  <si>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</si>
  <si>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</si>
  <si>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</si>
  <si>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</si>
  <si>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</si>
  <si>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</si>
  <si>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</si>
  <si>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</si>
  <si>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</si>
  <si>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</si>
  <si>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</si>
  <si>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</si>
  <si>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</si>
  <si>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</si>
  <si>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</si>
  <si>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</si>
  <si>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</si>
  <si>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</si>
  <si>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</si>
  <si>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</si>
  <si>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</si>
  <si>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</si>
  <si>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</si>
  <si>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</si>
  <si>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</si>
  <si>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</si>
  <si>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</si>
  <si>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</si>
  <si>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</si>
  <si>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</si>
  <si>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</si>
  <si>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</si>
  <si>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</si>
  <si>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</si>
  <si>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</si>
  <si>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</si>
  <si>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</si>
  <si>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</si>
  <si>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</si>
  <si>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</si>
  <si>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</si>
  <si>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</si>
  <si>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</si>
  <si>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</si>
  <si>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</si>
  <si>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</si>
  <si>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</si>
  <si>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</si>
  <si>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</si>
  <si>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</si>
  <si>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</si>
  <si>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</si>
  <si>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</si>
  <si>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</si>
  <si>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</si>
  <si>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</si>
  <si>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</si>
  <si>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</si>
  <si>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</si>
  <si>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</si>
  <si>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</si>
  <si>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</si>
  <si>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</si>
  <si>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</si>
  <si>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</si>
  <si>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</si>
  <si>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</si>
  <si>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</si>
  <si>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</si>
  <si>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</si>
  <si>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</si>
  <si>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</si>
  <si>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</si>
  <si>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</si>
  <si>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</si>
  <si>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</si>
  <si>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</si>
  <si>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</si>
  <si>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</si>
  <si>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</si>
  <si>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</si>
  <si>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</si>
  <si>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</si>
  <si>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</si>
  <si>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</si>
  <si>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</si>
  <si>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</si>
  <si>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</si>
  <si>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</si>
  <si>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</si>
  <si>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</si>
  <si>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</si>
  <si>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</si>
  <si>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</si>
  <si>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</si>
  <si>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</si>
  <si>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</si>
  <si>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</si>
  <si>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</si>
  <si>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</si>
  <si>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</si>
  <si>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</si>
  <si>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</si>
  <si>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</si>
  <si>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</si>
  <si>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</si>
  <si>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</si>
  <si>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</si>
  <si>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</si>
  <si>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</si>
  <si>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</si>
  <si>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</si>
  <si>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</si>
  <si>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</si>
  <si>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</si>
  <si>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</si>
  <si>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</si>
  <si>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</si>
  <si>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</si>
  <si>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</si>
  <si>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</si>
  <si>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</si>
  <si>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</si>
  <si>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</si>
  <si>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</si>
  <si>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</si>
  <si>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</si>
  <si>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</si>
  <si>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</si>
  <si>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</si>
  <si>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</si>
  <si>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</si>
  <si>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</si>
  <si>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</si>
  <si>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</si>
  <si>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</si>
  <si>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</si>
  <si>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</si>
  <si>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</si>
  <si>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</si>
  <si>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</si>
  <si>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</si>
  <si>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</si>
  <si>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</si>
  <si>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</si>
  <si>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</si>
  <si>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</si>
  <si>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</si>
  <si>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</si>
  <si>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</si>
  <si>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</si>
  <si>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</si>
  <si>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</si>
  <si>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</si>
  <si>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</si>
  <si>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</si>
  <si>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</si>
  <si>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</si>
  <si>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</si>
  <si>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</si>
  <si>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</si>
  <si>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</si>
  <si>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</si>
  <si>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</si>
  <si>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</si>
  <si>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</si>
  <si>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</si>
  <si>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</si>
  <si>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</si>
  <si>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</si>
  <si>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</si>
  <si>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</si>
  <si>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</si>
  <si>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</si>
  <si>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</si>
  <si>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</si>
  <si>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</si>
  <si>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</si>
  <si>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</si>
  <si>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</si>
  <si>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</si>
  <si>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</si>
  <si>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</si>
  <si>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</si>
  <si>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</si>
  <si>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</si>
  <si>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</si>
  <si>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</si>
  <si>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</si>
  <si>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</si>
  <si>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</si>
  <si>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</si>
  <si>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</si>
  <si>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</si>
  <si>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</si>
  <si>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</si>
  <si>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</si>
  <si>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</si>
  <si>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</si>
  <si>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</si>
  <si>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</si>
  <si>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</si>
  <si>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</si>
  <si>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</si>
  <si>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</si>
  <si>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</si>
  <si>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</si>
  <si>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</si>
  <si>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</si>
  <si>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</si>
  <si>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</si>
  <si>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</si>
  <si>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</si>
  <si>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</si>
  <si>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</si>
  <si>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</si>
  <si>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</si>
  <si>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</si>
  <si>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</si>
  <si>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</si>
  <si>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</si>
  <si>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</si>
  <si>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</si>
  <si>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</si>
  <si>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</si>
  <si>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</si>
  <si>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</si>
  <si>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</si>
  <si>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</si>
  <si>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</si>
  <si>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</si>
  <si>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</si>
  <si>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</si>
  <si>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</si>
  <si>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</si>
  <si>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</si>
  <si>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</si>
  <si>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</si>
  <si>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</si>
  <si>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</si>
  <si>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</si>
  <si>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</si>
  <si>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</si>
  <si>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</si>
  <si>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</si>
  <si>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</si>
  <si>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</si>
  <si>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</si>
  <si>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</si>
  <si>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</si>
  <si>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</si>
  <si>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</si>
  <si>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</si>
  <si>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</si>
  <si>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</si>
  <si>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</si>
  <si>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</si>
  <si>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</si>
  <si>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</si>
  <si>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</si>
  <si>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</si>
  <si>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</si>
  <si>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</si>
  <si>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</si>
  <si>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</si>
  <si>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</si>
  <si>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</si>
  <si>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</si>
  <si>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</si>
  <si>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</si>
  <si>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</si>
  <si>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</si>
  <si>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</si>
  <si>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</si>
  <si>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</si>
  <si>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</si>
  <si>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</si>
  <si>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</si>
  <si>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</si>
  <si>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</si>
  <si>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</si>
  <si>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</si>
  <si>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</si>
  <si>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</si>
  <si>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</si>
  <si>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</si>
  <si>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</si>
  <si>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</si>
  <si>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</si>
  <si>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</si>
  <si>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</si>
  <si>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</si>
  <si>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</si>
  <si>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</si>
  <si>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</si>
  <si>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</si>
  <si>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</si>
  <si>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</si>
  <si>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</si>
  <si>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</si>
  <si>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</si>
  <si>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</si>
  <si>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</si>
  <si>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</si>
  <si>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</si>
  <si>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</si>
  <si>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</si>
  <si>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</si>
  <si>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</si>
  <si>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</si>
  <si>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</si>
  <si>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</si>
  <si>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</si>
  <si>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</si>
  <si>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</si>
  <si>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</si>
  <si>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</si>
  <si>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</si>
  <si>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</si>
  <si>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</si>
  <si>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</si>
  <si>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</si>
  <si>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</si>
  <si>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</si>
  <si>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</si>
  <si>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</si>
  <si>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</si>
  <si>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</si>
  <si>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</si>
  <si>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</si>
  <si>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</si>
  <si>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</si>
  <si>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</si>
  <si>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</si>
  <si>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</si>
  <si>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</si>
  <si>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</si>
  <si>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</si>
  <si>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</si>
  <si>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</si>
  <si>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</si>
  <si>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</si>
  <si>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</si>
  <si>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</si>
  <si>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</si>
  <si>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</si>
  <si>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</si>
  <si>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</si>
  <si>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</si>
  <si>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</si>
  <si>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</si>
  <si>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</si>
  <si>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</si>
  <si>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</si>
  <si>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</si>
  <si>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</si>
  <si>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</si>
  <si>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</si>
  <si>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</si>
  <si>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</si>
  <si>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</si>
  <si>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</si>
  <si>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</si>
  <si>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</si>
  <si>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</si>
  <si>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</si>
  <si>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</si>
  <si>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</si>
  <si>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</si>
  <si>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</si>
  <si>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</si>
  <si>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</si>
  <si>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</si>
  <si>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</si>
  <si>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</si>
  <si>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</si>
  <si>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</si>
  <si>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</si>
  <si>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</si>
  <si>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</si>
  <si>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</si>
  <si>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</si>
  <si>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</si>
  <si>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</si>
  <si>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</si>
  <si>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</si>
  <si>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</si>
  <si>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</si>
  <si>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</si>
  <si>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</si>
  <si>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</si>
  <si>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</si>
  <si>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</si>
  <si>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</si>
  <si>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</si>
  <si>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</si>
  <si>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</si>
  <si>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</si>
  <si>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</si>
  <si>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</si>
  <si>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</si>
  <si>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</si>
  <si>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</si>
  <si>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</si>
  <si>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</si>
  <si>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</si>
  <si>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</si>
  <si>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</si>
  <si>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</si>
  <si>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</si>
  <si>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</si>
  <si>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</si>
  <si>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</si>
  <si>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</si>
  <si>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</si>
  <si>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</si>
  <si>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</si>
  <si>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</si>
  <si>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</si>
  <si>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</si>
  <si>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</si>
  <si>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</si>
  <si>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</si>
  <si>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</si>
  <si>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</si>
  <si>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</si>
  <si>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</si>
  <si>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</si>
  <si>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</si>
  <si>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</si>
  <si>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</si>
  <si>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</si>
  <si>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</si>
  <si>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</si>
  <si>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</si>
  <si>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</si>
  <si>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</si>
  <si>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</si>
  <si>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</si>
  <si>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</si>
  <si>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</si>
  <si>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</si>
  <si>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</si>
  <si>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</si>
  <si>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</si>
  <si>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</si>
  <si>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</si>
  <si>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</si>
  <si>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</si>
  <si>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</si>
  <si>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</si>
  <si>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</si>
  <si>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</si>
  <si>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</si>
  <si>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</si>
  <si>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</si>
  <si>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</si>
  <si>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</si>
  <si>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</si>
  <si>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</si>
  <si>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</si>
  <si>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</si>
  <si>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</si>
  <si>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</si>
  <si>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</si>
  <si>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</si>
  <si>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</si>
  <si>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</si>
  <si>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</si>
  <si>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</si>
  <si>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</si>
  <si>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</si>
  <si>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</si>
  <si>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</si>
  <si>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</si>
  <si>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</si>
  <si>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</si>
  <si>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</si>
  <si>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</si>
  <si>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</si>
  <si>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</si>
  <si>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</si>
  <si>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</si>
  <si>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</si>
  <si>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</si>
  <si>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</si>
  <si>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</si>
  <si>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</si>
  <si>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</si>
  <si>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</si>
  <si>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</si>
  <si>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</si>
  <si>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</si>
  <si>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</si>
  <si>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</si>
  <si>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</si>
  <si>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</si>
  <si>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</si>
  <si>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</si>
  <si>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</si>
  <si>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</si>
  <si>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</si>
  <si>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</si>
  <si>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</si>
  <si>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</si>
  <si>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</si>
  <si>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</si>
  <si>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</si>
  <si>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</si>
  <si>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</si>
  <si>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</si>
  <si>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</si>
  <si>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</si>
  <si>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</si>
  <si>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</si>
  <si>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</si>
  <si>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</si>
  <si>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</si>
  <si>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</si>
  <si>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</si>
  <si>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</si>
  <si>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</si>
  <si>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</si>
  <si>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</si>
  <si>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</si>
  <si>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</si>
  <si>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</si>
  <si>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</si>
  <si>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</si>
  <si>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</si>
  <si>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</si>
  <si>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</si>
  <si>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</si>
  <si>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</si>
  <si>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</si>
  <si>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</si>
  <si>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</si>
  <si>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</si>
  <si>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</si>
  <si>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</si>
  <si>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</si>
  <si>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</si>
  <si>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</si>
  <si>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</si>
  <si>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</si>
  <si>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</si>
  <si>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</si>
  <si>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</si>
  <si>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</si>
  <si>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</si>
  <si>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</si>
  <si>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</si>
  <si>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</si>
  <si>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</si>
  <si>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</si>
  <si>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</si>
  <si>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</si>
  <si>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</si>
  <si>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</si>
  <si>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</si>
  <si>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</si>
  <si>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</si>
  <si>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</si>
  <si>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</si>
  <si>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</si>
  <si>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</si>
  <si>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</si>
  <si>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</si>
  <si>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</si>
  <si>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</si>
  <si>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</si>
  <si>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</si>
  <si>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</si>
  <si>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</si>
  <si>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</si>
  <si>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</si>
  <si>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</si>
  <si>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</si>
  <si>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</si>
  <si>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</si>
  <si>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</si>
  <si>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</si>
  <si>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</si>
  <si>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</si>
  <si>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</si>
  <si>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</si>
  <si>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</si>
  <si>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</si>
  <si>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</si>
  <si>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</si>
  <si>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</si>
  <si>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</si>
  <si>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</si>
  <si>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</si>
  <si>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</si>
  <si>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</si>
  <si>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</si>
  <si>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</si>
  <si>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</si>
  <si>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</si>
  <si>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</si>
  <si>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</si>
  <si>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</si>
  <si>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</si>
  <si>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</si>
  <si>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</si>
  <si>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</si>
  <si>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</si>
  <si>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</si>
  <si>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</si>
  <si>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</si>
  <si>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</si>
  <si>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</si>
  <si>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</si>
  <si>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</si>
  <si>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</si>
  <si>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</si>
  <si>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</si>
  <si>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</si>
  <si>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</si>
  <si>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</si>
  <si>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</si>
  <si>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</si>
  <si>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</si>
  <si>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</si>
  <si>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</si>
  <si>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</si>
  <si>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</si>
  <si>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</si>
  <si>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</si>
  <si>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</si>
  <si>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</si>
  <si>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</si>
  <si>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</si>
  <si>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</si>
  <si>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</si>
  <si>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</si>
  <si>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</si>
  <si>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</si>
  <si>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</si>
  <si>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</si>
  <si>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</si>
  <si>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</si>
  <si>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</si>
  <si>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</si>
  <si>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</si>
  <si>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</si>
  <si>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</si>
  <si>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</si>
  <si>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</si>
  <si>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</si>
  <si>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</si>
  <si>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</si>
  <si>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</si>
  <si>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</si>
  <si>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</si>
  <si>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</si>
  <si>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</si>
  <si>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</si>
  <si>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</si>
  <si>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</si>
  <si>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</si>
  <si>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</si>
  <si>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</si>
  <si>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</si>
  <si>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</si>
  <si>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</si>
  <si>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</si>
  <si>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</si>
  <si>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</si>
  <si>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</si>
  <si>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</si>
  <si>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</si>
  <si>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</si>
  <si>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</si>
  <si>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</si>
  <si>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</si>
  <si>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</si>
  <si>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</si>
  <si>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</si>
  <si>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</si>
  <si>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</si>
  <si>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</si>
  <si>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</si>
  <si>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</si>
  <si>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</si>
  <si>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</si>
  <si>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</si>
  <si>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</si>
  <si>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</si>
  <si>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</si>
  <si>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</si>
  <si>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</si>
  <si>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</si>
  <si>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</si>
  <si>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</si>
  <si>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</si>
  <si>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</si>
  <si>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</si>
  <si>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</si>
  <si>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</si>
  <si>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</si>
  <si>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</si>
  <si>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</si>
  <si>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</si>
  <si>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</si>
  <si>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</si>
  <si>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</si>
  <si>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</si>
  <si>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</si>
  <si>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</si>
  <si>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</si>
  <si>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</si>
  <si>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</si>
  <si>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</si>
  <si>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</si>
  <si>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</si>
  <si>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</si>
  <si>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</si>
  <si>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</si>
  <si>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</si>
  <si>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</si>
  <si>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</si>
  <si>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</si>
  <si>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</si>
  <si>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</si>
  <si>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</si>
  <si>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</si>
  <si>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</si>
  <si>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</si>
  <si>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</si>
  <si>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</si>
  <si>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</si>
  <si>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</si>
  <si>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</si>
  <si>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</si>
  <si>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</si>
  <si>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</si>
  <si>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</si>
  <si>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</si>
  <si>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</si>
  <si>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</si>
  <si>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</si>
  <si>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</si>
  <si>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</si>
  <si>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</si>
  <si>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</si>
  <si>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</si>
  <si>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</si>
  <si>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</si>
  <si>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</si>
  <si>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</si>
  <si>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</si>
  <si>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</si>
  <si>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</si>
  <si>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</si>
  <si>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</si>
  <si>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</si>
  <si>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</si>
  <si>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</si>
  <si>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</si>
  <si>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</si>
  <si>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</si>
  <si>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</si>
  <si>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</si>
  <si>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</si>
  <si>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</si>
  <si>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</si>
  <si>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</si>
  <si>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</si>
  <si>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</si>
  <si>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</si>
  <si>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</si>
  <si>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</si>
  <si>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</si>
  <si>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</si>
  <si>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</si>
  <si>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</si>
  <si>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</si>
  <si>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</si>
  <si>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</si>
  <si>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</si>
  <si>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</si>
  <si>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</si>
  <si>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</si>
  <si>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</si>
  <si>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</si>
  <si>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</si>
  <si>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</si>
  <si>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</si>
  <si>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</si>
  <si>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</si>
  <si>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</si>
  <si>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</si>
  <si>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</si>
  <si>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</si>
  <si>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</si>
  <si>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</si>
  <si>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</si>
  <si>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</si>
  <si>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</si>
  <si>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</si>
  <si>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</si>
  <si>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</si>
  <si>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</si>
  <si>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</si>
  <si>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</si>
  <si>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</si>
  <si>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</si>
  <si>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</si>
  <si>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</si>
  <si>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</si>
  <si>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</si>
  <si>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</si>
  <si>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</si>
  <si>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</si>
  <si>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</si>
  <si>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</si>
  <si>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</si>
  <si>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</si>
  <si>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</si>
  <si>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</si>
  <si>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</si>
  <si>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</si>
  <si>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</si>
  <si>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</si>
  <si>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</si>
  <si>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</si>
  <si>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</si>
  <si>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</si>
  <si>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</si>
  <si>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</si>
  <si>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</si>
  <si>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</si>
  <si>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</si>
  <si>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</si>
  <si>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</si>
  <si>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</si>
  <si>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</si>
  <si>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</si>
  <si>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</si>
  <si>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</si>
  <si>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</si>
  <si>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</si>
  <si>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</si>
  <si>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</si>
  <si>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</si>
  <si>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</si>
  <si>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</si>
  <si>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</si>
  <si>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</si>
  <si>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</si>
  <si>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</si>
  <si>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</si>
  <si>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</si>
  <si>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</si>
  <si>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</si>
  <si>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</si>
  <si>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</si>
  <si>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</si>
  <si>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</si>
  <si>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</si>
  <si>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</si>
  <si>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</si>
  <si>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</si>
  <si>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</si>
  <si>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</si>
  <si>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</si>
  <si>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</si>
  <si>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</si>
  <si>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</si>
  <si>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</si>
  <si>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</si>
  <si>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</si>
  <si>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</si>
  <si>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</si>
  <si>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</si>
  <si>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</si>
  <si>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</si>
  <si>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</si>
  <si>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</si>
  <si>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</si>
  <si>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</si>
  <si>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</si>
  <si>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</si>
  <si>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</si>
  <si>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</si>
  <si>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</si>
  <si>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</si>
  <si>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</si>
  <si>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</si>
  <si>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</si>
  <si>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</si>
  <si>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</si>
  <si>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</si>
  <si>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</si>
  <si>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</si>
  <si>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</si>
  <si>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</si>
  <si>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</si>
  <si>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</si>
  <si>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</si>
  <si>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</si>
  <si>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</si>
  <si>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</si>
  <si>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</si>
  <si>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</si>
  <si>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</si>
  <si>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</si>
  <si>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</si>
  <si>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</si>
  <si>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</si>
  <si>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</si>
  <si>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</si>
  <si>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</si>
  <si>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</si>
  <si>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</si>
  <si>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</si>
  <si>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</si>
  <si>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</si>
  <si>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</si>
  <si>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</si>
  <si>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</si>
  <si>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</si>
  <si>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</si>
  <si>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</si>
  <si>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</si>
  <si>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</si>
  <si>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</si>
  <si>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</si>
  <si>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</si>
  <si>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</si>
  <si>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</si>
  <si>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</si>
  <si>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</si>
  <si>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</si>
  <si>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</si>
  <si>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</si>
  <si>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</si>
  <si>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</si>
  <si>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</si>
  <si>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</si>
  <si>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</si>
  <si>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</si>
  <si>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</si>
  <si>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</si>
  <si>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</si>
  <si>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</si>
  <si>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</si>
  <si>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</si>
  <si>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</si>
  <si>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</si>
  <si>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</si>
  <si>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</si>
  <si>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</si>
  <si>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</si>
  <si>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</si>
  <si>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</si>
  <si>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</si>
  <si>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</si>
  <si>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</si>
  <si>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</si>
  <si>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</si>
  <si>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</si>
  <si>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</si>
  <si>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</si>
  <si>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</si>
  <si>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</si>
  <si>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</si>
  <si>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</si>
  <si>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</si>
  <si>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</si>
  <si>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</si>
  <si>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</si>
  <si>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</si>
  <si>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</si>
  <si>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</si>
  <si>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</si>
  <si>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</si>
  <si>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</si>
  <si>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</si>
  <si>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</si>
  <si>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</si>
  <si>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</si>
  <si>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</si>
  <si>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</si>
  <si>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</si>
  <si>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</si>
  <si>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</si>
  <si>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</si>
  <si>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</si>
  <si>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</si>
  <si>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</si>
  <si>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</si>
  <si>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</si>
  <si>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</si>
  <si>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</si>
  <si>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</si>
  <si>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</si>
  <si>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</si>
  <si>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</si>
  <si>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</si>
  <si>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</si>
  <si>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</si>
  <si>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</si>
  <si>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</si>
  <si>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</si>
  <si>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</si>
  <si>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</si>
  <si>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</si>
  <si>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</si>
  <si>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</si>
  <si>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</si>
  <si>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</si>
  <si>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</si>
  <si>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</si>
  <si>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</si>
  <si>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</si>
  <si>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</si>
  <si>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</si>
  <si>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</si>
  <si>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</si>
  <si>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</si>
  <si>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</si>
  <si>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</si>
  <si>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</si>
  <si>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</si>
  <si>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</si>
  <si>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</si>
  <si>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</si>
  <si>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</si>
  <si>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</si>
  <si>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</si>
  <si>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</si>
  <si>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</si>
  <si>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</si>
  <si>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</si>
  <si>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</si>
  <si>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</si>
  <si>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</si>
  <si>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</si>
  <si>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</si>
  <si>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</si>
  <si>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</si>
  <si>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</si>
  <si>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</si>
  <si>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</si>
  <si>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</si>
  <si>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</si>
  <si>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</si>
  <si>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</si>
  <si>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</si>
  <si>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</si>
  <si>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</si>
  <si>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</si>
  <si>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</si>
  <si>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</si>
  <si>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</si>
  <si>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</si>
  <si>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</si>
  <si>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</si>
  <si>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</si>
  <si>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</si>
  <si>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</si>
  <si>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</si>
  <si>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</si>
  <si>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</si>
  <si>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</si>
  <si>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</si>
  <si>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</si>
  <si>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</si>
  <si>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</si>
  <si>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</si>
  <si>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</si>
  <si>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</si>
  <si>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</si>
  <si>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</si>
  <si>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</si>
  <si>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</si>
  <si>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</si>
  <si>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</si>
  <si>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</si>
  <si>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</si>
  <si>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</si>
  <si>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</si>
  <si>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</si>
  <si>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</si>
  <si>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</si>
  <si>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</si>
  <si>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</si>
  <si>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</si>
  <si>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</si>
  <si>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</si>
  <si>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</si>
  <si>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</si>
  <si>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</si>
  <si>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</si>
  <si>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</si>
  <si>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</si>
  <si>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</si>
  <si>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</si>
  <si>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</si>
  <si>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</si>
  <si>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</si>
  <si>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</si>
  <si>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</si>
  <si>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</si>
  <si>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</si>
  <si>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</si>
  <si>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</si>
  <si>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</si>
  <si>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</si>
  <si>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</si>
  <si>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</si>
  <si>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</si>
  <si>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</si>
  <si>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</si>
  <si>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</si>
  <si>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</si>
  <si>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</si>
  <si>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</si>
  <si>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</si>
  <si>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</si>
  <si>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</si>
  <si>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</si>
  <si>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</si>
  <si>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</si>
  <si>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</si>
  <si>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</si>
  <si>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</si>
  <si>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</si>
  <si>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</si>
  <si>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</si>
  <si>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</si>
  <si>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</si>
  <si>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</si>
  <si>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</si>
  <si>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</si>
  <si>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</si>
  <si>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</si>
  <si>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</si>
  <si>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</si>
  <si>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</si>
  <si>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</si>
  <si>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</si>
  <si>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</si>
  <si>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</si>
  <si>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</si>
  <si>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</si>
  <si>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</si>
  <si>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</si>
  <si>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</si>
  <si>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</si>
  <si>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</si>
  <si>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</si>
  <si>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</si>
  <si>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</si>
  <si>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</si>
  <si>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</si>
  <si>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</si>
  <si>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</si>
  <si>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</si>
  <si>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</si>
  <si>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</si>
  <si>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</si>
  <si>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</si>
  <si>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</si>
  <si>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</si>
  <si>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</si>
  <si>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</si>
  <si>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</si>
  <si>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</si>
  <si>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</si>
  <si>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</si>
  <si>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</si>
  <si>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</si>
  <si>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</si>
  <si>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</si>
  <si>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</si>
  <si>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</si>
  <si>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</si>
  <si>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</si>
  <si>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</si>
  <si>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</si>
  <si>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</si>
  <si>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</si>
  <si>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</si>
  <si>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</si>
  <si>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</si>
  <si>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</si>
  <si>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</si>
  <si>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</si>
  <si>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</si>
  <si>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</si>
  <si>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</si>
  <si>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</si>
  <si>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</si>
  <si>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</si>
  <si>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</si>
  <si>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</si>
  <si>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</si>
  <si>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</si>
  <si>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</si>
  <si>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</si>
  <si>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</si>
  <si>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</si>
  <si>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</si>
  <si>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</si>
  <si>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</si>
  <si>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</si>
  <si>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</si>
  <si>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</si>
  <si>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</si>
  <si>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</si>
  <si>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</si>
  <si>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</si>
  <si>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</si>
  <si>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</si>
  <si>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</si>
  <si>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</si>
  <si>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</si>
  <si>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</si>
  <si>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</si>
  <si>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</si>
  <si>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</si>
  <si>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PAVIMENTAÇÃO DA ESTRADA BENTO GONÇALVES KM 9+550 A 10+990,44</t>
  </si>
  <si>
    <t>Terraplenagem, sub leito de macadame e drenagem em valas</t>
  </si>
  <si>
    <t>EXECUÇÃO E COMPACTAÇÃO DE BASE E OU SUB BASE PARA PAVIMENTAÇÃO DE MACADAME SECO - EXCLUSIVE CARGA E TRANSPORTE. AF_11/2019</t>
  </si>
  <si>
    <t>Transporte de macadame, DMT= 30</t>
  </si>
  <si>
    <t>PEDRA BRITADA OU BICA CORRIDA, NAO CLASSIFICADA - BRITA ANTI-INTRUSIVA CAMADA 3 CM</t>
  </si>
  <si>
    <t xml:space="preserve">Transporte base de brita  anti-intrusiva DMT= 30,00 KM </t>
  </si>
  <si>
    <t>Regularização do subleito</t>
  </si>
  <si>
    <t>Limpeza de vala de drenagem</t>
  </si>
  <si>
    <t xml:space="preserve">Base de brita graduada </t>
  </si>
  <si>
    <t xml:space="preserve">Base de brita graduada, camada compactada = 14,0 cm </t>
  </si>
  <si>
    <t>Transporte base de brita graduada, DMT= 27,1 KM</t>
  </si>
  <si>
    <t>SERVIÇOS PRELIMINARES</t>
  </si>
  <si>
    <t>PLACA DE OBRA (PARA CONSTRUCAO CIVIL) EM CHAPA GALVANIZADA *N. 22*, ADESIVADA,  - 2,40m x 1,20m</t>
  </si>
  <si>
    <t>SINALIZAÇÃO COM FITA FIXADA EM CONE PLÁSTICO, INCLUINDO CONE</t>
  </si>
  <si>
    <t>MOBILIZAÇÃO DE EQUIPAMENTOS</t>
  </si>
  <si>
    <t>ADMINISTRAÇÃO LOCAL</t>
  </si>
  <si>
    <t/>
  </si>
  <si>
    <t>ADMINSTRAÇÃO LOCAL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</si>
  <si>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</si>
  <si>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</si>
  <si>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</si>
  <si>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>TRANSPORTE COM CAMINHÃO TANQUE DE TRANSPORTE DE MATERIAL ASFÁLTICO DE 30000 L, EM VIA URBANA PAVIMENTADA, ADICIONAL PARA DMT EXCEDENTE A 30 KM (UNIDADE: TXKM). AF_07/2020 TRANSPORTE DE MATERIAL DE IMPRIMAÇÃO DA REFAP ATÉ A OBRA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</si>
  <si>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</si>
  <si>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LIGANTE DA REFAP ATÉ A OBRA</t>
  </si>
  <si>
    <t>TRANSPORTE COM CAMINHÃO TANQUE DE TRANSPORTE DE MATERIAL ASFÁLTICO DE 30000 L, EM VIA URBANA PAVIMENTADA, ADICIONAL PARA DMT EXCEDENTE A 30 KM (UNIDADE: TXKM). AF_07/2020 TRANSPORTE DE LIGANTE DA REFAP ATÉ A OBRA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</si>
  <si>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</si>
  <si>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</si>
  <si>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TANQUE DE TRANSPORTE DE MATERIAL ASFÁLTICO DE 30000 L, EM VIA URBANA PAVIMENTADA, DMT ATÉ 30KM (UNIDADE: TXKM). AF_07/2020- TRANSPORTE DE CAP DA REFAP ATÉ A USINA</t>
  </si>
  <si>
    <t>TRANSPORTE COM CAMINHÃO TANQUE DE TRANSPORTE DE MATERIAL ASFÁLTICO DE 30000 L, EM VIA URBANA PAVIMENTADA, ADICIONAL PARA DMT EXCEDENTE A 30 KM (UNIDADE: TXKM). AF_07/2020 TRANSPORTE DE CAP DA REFAP ATÉ A USINA</t>
  </si>
  <si>
    <t>CARGA DE MISTURA ASFÁLTICA EM CAMINHÃO BASCULANTE 10 M³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</si>
  <si>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</si>
  <si>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</si>
  <si>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</si>
  <si>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CONFECÇÃO DE PLACAS DE REGULAMENTAÇÃO REDONDAS (DIÂMETRO 0,5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</si>
  <si>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</si>
  <si>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</si>
  <si>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</si>
  <si>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</si>
  <si>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</si>
  <si>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</si>
  <si>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</si>
  <si>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96400</t>
  </si>
  <si>
    <t>4748</t>
  </si>
  <si>
    <t>4813</t>
  </si>
  <si>
    <t>97053</t>
  </si>
  <si>
    <t>COMP 02</t>
  </si>
  <si>
    <t>COMP 01</t>
  </si>
  <si>
    <t>COMP 05</t>
  </si>
  <si>
    <t>102330</t>
  </si>
  <si>
    <t>102331</t>
  </si>
  <si>
    <t>96402</t>
  </si>
  <si>
    <t>COMP. 04</t>
  </si>
  <si>
    <t>95875</t>
  </si>
  <si>
    <t>100986</t>
  </si>
  <si>
    <t>COMP 06</t>
  </si>
  <si>
    <t>5213418</t>
  </si>
  <si>
    <t>92335</t>
  </si>
  <si>
    <t>96522</t>
  </si>
  <si>
    <t>94963</t>
  </si>
  <si>
    <t>92873</t>
  </si>
  <si>
    <t>COMP 03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</si>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</sst>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0" fontId="4" fillId="0" borderId="1" xfId="0" applyFont="1" applyBorder="1" applyProtection="1">
      <protection locked="0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00000000-0005-0000-0000-000027000000}"/>
    <cellStyle name="Separador de milhares 2 3" xfId="50" xr:uid="{00000000-0005-0000-0000-000028000000}"/>
    <cellStyle name="Separador de milhares 2 4" xfId="51" xr:uid="{00000000-0005-0000-0000-000029000000}"/>
    <cellStyle name="Separador de milhares 3" xfId="6" xr:uid="{00000000-0005-0000-0000-00002A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3752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7</v>
      </c>
      <c r="C2" s="189"/>
      <c r="D2" s="76" t="s">
        <v>162</v>
      </c>
      <c r="E2" s="112">
        <v>1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90" t="s">
        <v>4013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4074</v>
      </c>
      <c r="C4" s="192"/>
      <c r="D4" s="192"/>
      <c r="E4" s="193"/>
      <c r="F4" s="47" t="s">
        <v>179</v>
      </c>
      <c r="G4" s="124" t="s">
        <v>4075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1759440.69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32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3750</v>
      </c>
      <c r="B11" s="187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I36" sqref="I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196" t="s">
        <v>3676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9" t="str">
        <f>IF(Identificação!B2=0,"",Identificação!B2)</f>
        <v>Tomada de Preços</v>
      </c>
      <c r="D2" s="199"/>
      <c r="E2" s="199"/>
      <c r="F2" s="199"/>
      <c r="G2" s="199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05" t="s">
        <v>153</v>
      </c>
      <c r="B3" s="206"/>
      <c r="C3" s="207" t="str">
        <f>IF(Identificação!B3=0,"",Identificação!B3)</f>
        <v>PAVIMENTAÇÃO DA ESTRADA BENTO GONÇALVES KM 9+550 A 10+990,44</v>
      </c>
      <c r="D3" s="207"/>
      <c r="E3" s="207"/>
      <c r="F3" s="207"/>
      <c r="G3" s="207"/>
      <c r="H3" s="207"/>
      <c r="I3" s="207"/>
      <c r="J3" s="207"/>
      <c r="K3" s="208"/>
      <c r="L3" s="144"/>
      <c r="M3" s="144"/>
    </row>
    <row r="4" spans="1:18" s="45" customFormat="1" ht="15.75" thickBot="1" x14ac:dyDescent="0.3">
      <c r="A4" s="46" t="s">
        <v>176</v>
      </c>
      <c r="B4" s="47"/>
      <c r="C4" s="201" t="str">
        <f>IF(Identificação!B4=0,"",Identificação!B4)</f>
        <v>PREFEITURA DE COTIPORA</v>
      </c>
      <c r="D4" s="201"/>
      <c r="E4" s="201"/>
      <c r="F4" s="201"/>
      <c r="G4" s="201"/>
      <c r="H4" s="201"/>
      <c r="I4" s="201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1" t="str">
        <f>IF(Identificação!B5=0,"",Identificação!B5)</f>
        <v>Obras e Serviços de Engenharia</v>
      </c>
      <c r="D5" s="201"/>
      <c r="E5" s="201"/>
      <c r="F5" s="201"/>
      <c r="G5" s="202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03">
        <f>SUMIFS(K12:K39953,B12:B39953,"&gt;0",K12:K39953,"&lt;&gt;0")</f>
        <v>1759440.69</v>
      </c>
      <c r="D6" s="203"/>
      <c r="E6" s="203"/>
      <c r="F6" s="203"/>
      <c r="G6" s="204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16" t="s">
        <v>3761</v>
      </c>
      <c r="B10" s="216" t="s">
        <v>3759</v>
      </c>
      <c r="C10" s="216" t="s">
        <v>3760</v>
      </c>
      <c r="D10" s="218" t="s">
        <v>3675</v>
      </c>
      <c r="E10" s="220" t="s">
        <v>168</v>
      </c>
      <c r="F10" s="222" t="s">
        <v>3674</v>
      </c>
      <c r="G10" s="218" t="s">
        <v>156</v>
      </c>
      <c r="H10" s="213" t="s">
        <v>165</v>
      </c>
      <c r="I10" s="214"/>
      <c r="J10" s="214"/>
      <c r="K10" s="214"/>
      <c r="L10" s="214"/>
      <c r="M10" s="215"/>
      <c r="N10" s="209" t="s">
        <v>177</v>
      </c>
      <c r="O10" s="210"/>
      <c r="P10" s="211" t="s">
        <v>178</v>
      </c>
      <c r="Q10" s="212"/>
      <c r="R10" s="200" t="s">
        <v>3678</v>
      </c>
    </row>
    <row r="11" spans="1:18" s="40" customFormat="1" ht="45" x14ac:dyDescent="0.25">
      <c r="A11" s="217"/>
      <c r="B11" s="217"/>
      <c r="C11" s="217"/>
      <c r="D11" s="219"/>
      <c r="E11" s="221"/>
      <c r="F11" s="223"/>
      <c r="G11" s="219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00"/>
    </row>
    <row r="12" spans="1:18" ht="30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180"/>
      <c r="F12" s="107"/>
      <c r="G12" s="66" t="s">
        <v>4014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/>
      <c r="B13" s="88">
        <f>IF(AND(G13&lt;&gt;"",H13&gt;0,I13&lt;&gt;"",J13&lt;&gt;0,K13&lt;&gt;0),COUNT($B$11:B12)+1,"")</f>
        <v>1</v>
      </c>
      <c r="C13" s="72">
        <v>1</v>
      </c>
      <c r="D13" s="141" t="s">
        <v>3776</v>
      </c>
      <c r="E13" s="182" t="s">
        <v>4054</v>
      </c>
      <c r="F13" s="107">
        <v>44531</v>
      </c>
      <c r="G13" s="66" t="s">
        <v>4015</v>
      </c>
      <c r="H13" s="174">
        <v>2030.1561360000001</v>
      </c>
      <c r="I13" s="166" t="s">
        <v>3696</v>
      </c>
      <c r="J13" s="174">
        <v>121</v>
      </c>
      <c r="K13" s="167">
        <f>IFERROR(IF(H13*J13&lt;&gt;0,ROUND(ROUND(H13,4)*ROUND(J13,4),2),""),"")</f>
        <v>245648.89</v>
      </c>
      <c r="L13" s="148">
        <v>0.2097</v>
      </c>
      <c r="M13" s="148">
        <v>1.111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2</v>
      </c>
      <c r="C14" s="72">
        <v>2</v>
      </c>
      <c r="D14" s="141" t="s">
        <v>3776</v>
      </c>
      <c r="E14" s="182">
        <v>93591</v>
      </c>
      <c r="F14" s="107">
        <v>44531</v>
      </c>
      <c r="G14" s="66" t="s">
        <v>4016</v>
      </c>
      <c r="H14" s="174">
        <v>60904.684079999999</v>
      </c>
      <c r="I14" s="166" t="s">
        <v>3765</v>
      </c>
      <c r="J14" s="174">
        <v>2.2200000000000002</v>
      </c>
      <c r="K14" s="156">
        <f>IFERROR(IF(H14*J14&lt;&gt;0,ROUND(ROUND(H14,4)*ROUND(J14,4),2),""),"")</f>
        <v>135208.4</v>
      </c>
      <c r="L14" s="148">
        <v>0.2097</v>
      </c>
      <c r="M14" s="148">
        <v>1.111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30" x14ac:dyDescent="0.25">
      <c r="A15" s="166"/>
      <c r="B15" s="178">
        <f>IF(AND(G15&lt;&gt;"",H15&gt;0,I15&lt;&gt;"",J15&lt;&gt;0,K15&lt;&gt;0),COUNT($B$11:B14)+1,"")</f>
        <v>3</v>
      </c>
      <c r="C15" s="72">
        <v>3</v>
      </c>
      <c r="D15" s="141" t="s">
        <v>3776</v>
      </c>
      <c r="E15" s="182" t="s">
        <v>4055</v>
      </c>
      <c r="F15" s="107">
        <v>44531</v>
      </c>
      <c r="G15" s="66" t="s">
        <v>4017</v>
      </c>
      <c r="H15" s="174">
        <v>338.35935599999999</v>
      </c>
      <c r="I15" s="166" t="s">
        <v>3696</v>
      </c>
      <c r="J15" s="174">
        <v>56.41</v>
      </c>
      <c r="K15" s="156">
        <f t="shared" ref="K15:K78" si="0">IFERROR(IF(H15*J15&lt;&gt;0,ROUND(ROUND(H15,4)*ROUND(J15,4),2),""),"")</f>
        <v>19086.849999999999</v>
      </c>
      <c r="L15" s="148">
        <v>0.2097</v>
      </c>
      <c r="M15" s="148">
        <v>1.111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4</v>
      </c>
      <c r="C16" s="72">
        <v>4</v>
      </c>
      <c r="D16" s="141" t="s">
        <v>3776</v>
      </c>
      <c r="E16" s="182">
        <v>93591</v>
      </c>
      <c r="F16" s="107">
        <v>44531</v>
      </c>
      <c r="G16" s="66" t="s">
        <v>4018</v>
      </c>
      <c r="H16" s="174">
        <v>10150.78068</v>
      </c>
      <c r="I16" s="166" t="s">
        <v>3765</v>
      </c>
      <c r="J16" s="174">
        <v>2.2200000000000002</v>
      </c>
      <c r="K16" s="156">
        <f t="shared" si="0"/>
        <v>22534.73</v>
      </c>
      <c r="L16" s="148">
        <v>0.2097</v>
      </c>
      <c r="M16" s="148">
        <v>1.111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5</v>
      </c>
      <c r="C17" s="72">
        <v>5</v>
      </c>
      <c r="D17" s="141" t="s">
        <v>3780</v>
      </c>
      <c r="E17" s="182">
        <v>4011209</v>
      </c>
      <c r="F17" s="107">
        <v>44531</v>
      </c>
      <c r="G17" s="66" t="s">
        <v>4019</v>
      </c>
      <c r="H17" s="174">
        <v>11753.990400000001</v>
      </c>
      <c r="I17" s="166" t="s">
        <v>3695</v>
      </c>
      <c r="J17" s="174">
        <v>0.88</v>
      </c>
      <c r="K17" s="156">
        <f t="shared" si="0"/>
        <v>10343.51</v>
      </c>
      <c r="L17" s="148">
        <v>0.2097</v>
      </c>
      <c r="M17" s="148">
        <v>1.111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6</v>
      </c>
      <c r="C18" s="72">
        <v>6</v>
      </c>
      <c r="D18" s="141" t="s">
        <v>3780</v>
      </c>
      <c r="E18" s="182">
        <v>4915710</v>
      </c>
      <c r="F18" s="107">
        <v>44531</v>
      </c>
      <c r="G18" s="66" t="s">
        <v>4020</v>
      </c>
      <c r="H18" s="174">
        <v>2880.88</v>
      </c>
      <c r="I18" s="166" t="s">
        <v>3694</v>
      </c>
      <c r="J18" s="174">
        <v>4.55</v>
      </c>
      <c r="K18" s="156">
        <f t="shared" si="0"/>
        <v>13108</v>
      </c>
      <c r="L18" s="148">
        <v>0.2097</v>
      </c>
      <c r="M18" s="148">
        <v>1.111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/>
      <c r="D19" s="141"/>
      <c r="E19" s="182"/>
      <c r="F19" s="107">
        <v>44531</v>
      </c>
      <c r="G19" s="66" t="s">
        <v>4021</v>
      </c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7</v>
      </c>
      <c r="C20" s="72">
        <v>7</v>
      </c>
      <c r="D20" s="141" t="s">
        <v>3776</v>
      </c>
      <c r="E20" s="182">
        <v>96396</v>
      </c>
      <c r="F20" s="107">
        <v>44531</v>
      </c>
      <c r="G20" s="66" t="s">
        <v>4022</v>
      </c>
      <c r="H20" s="174">
        <v>1482.2127</v>
      </c>
      <c r="I20" s="166" t="s">
        <v>3696</v>
      </c>
      <c r="J20" s="174">
        <v>133.16999999999999</v>
      </c>
      <c r="K20" s="156">
        <f t="shared" si="0"/>
        <v>197386.27</v>
      </c>
      <c r="L20" s="148">
        <v>0.2097</v>
      </c>
      <c r="M20" s="148">
        <v>1.111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8</v>
      </c>
      <c r="C21" s="72">
        <v>8</v>
      </c>
      <c r="D21" s="141" t="s">
        <v>3776</v>
      </c>
      <c r="E21" s="182">
        <v>93591</v>
      </c>
      <c r="F21" s="107">
        <v>44531</v>
      </c>
      <c r="G21" s="66" t="s">
        <v>4023</v>
      </c>
      <c r="H21" s="174">
        <v>40167.965796000004</v>
      </c>
      <c r="I21" s="166" t="s">
        <v>3765</v>
      </c>
      <c r="J21" s="174">
        <v>2.68</v>
      </c>
      <c r="K21" s="156">
        <f t="shared" si="0"/>
        <v>107650.15</v>
      </c>
      <c r="L21" s="148">
        <v>0.2097</v>
      </c>
      <c r="M21" s="148">
        <v>1.111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2"/>
      <c r="F22" s="107"/>
      <c r="G22" s="66" t="s">
        <v>4024</v>
      </c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6"/>
      <c r="B23" s="178">
        <f>IF(AND(G23&lt;&gt;"",H23&gt;0,I23&lt;&gt;"",J23&lt;&gt;0,K23&lt;&gt;0),COUNT($B$11:B22)+1,"")</f>
        <v>9</v>
      </c>
      <c r="C23" s="72">
        <v>9</v>
      </c>
      <c r="D23" s="141" t="s">
        <v>3776</v>
      </c>
      <c r="E23" s="182" t="s">
        <v>4056</v>
      </c>
      <c r="F23" s="107">
        <v>44531</v>
      </c>
      <c r="G23" s="66" t="s">
        <v>4025</v>
      </c>
      <c r="H23" s="174">
        <v>2.88</v>
      </c>
      <c r="I23" s="166" t="s">
        <v>3695</v>
      </c>
      <c r="J23" s="174">
        <v>272.18</v>
      </c>
      <c r="K23" s="156">
        <f t="shared" si="0"/>
        <v>783.88</v>
      </c>
      <c r="L23" s="148">
        <v>0.2097</v>
      </c>
      <c r="M23" s="148">
        <v>1.111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10</v>
      </c>
      <c r="C24" s="72">
        <v>10</v>
      </c>
      <c r="D24" s="141" t="s">
        <v>3776</v>
      </c>
      <c r="E24" s="182" t="s">
        <v>4057</v>
      </c>
      <c r="F24" s="107">
        <v>44531</v>
      </c>
      <c r="G24" s="66" t="s">
        <v>4026</v>
      </c>
      <c r="H24" s="174">
        <v>1440.44</v>
      </c>
      <c r="I24" s="166" t="s">
        <v>3694</v>
      </c>
      <c r="J24" s="174">
        <v>7.74</v>
      </c>
      <c r="K24" s="156">
        <f t="shared" si="0"/>
        <v>11149.01</v>
      </c>
      <c r="L24" s="148">
        <v>0.2097</v>
      </c>
      <c r="M24" s="148">
        <v>1.111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11</v>
      </c>
      <c r="C25" s="72">
        <v>11</v>
      </c>
      <c r="D25" s="141" t="s">
        <v>3776</v>
      </c>
      <c r="E25" s="182" t="s">
        <v>4058</v>
      </c>
      <c r="F25" s="107">
        <v>44531</v>
      </c>
      <c r="G25" s="66" t="s">
        <v>4027</v>
      </c>
      <c r="H25" s="174">
        <v>1</v>
      </c>
      <c r="I25" s="166" t="s">
        <v>3701</v>
      </c>
      <c r="J25" s="174">
        <v>3654.2</v>
      </c>
      <c r="K25" s="156">
        <f t="shared" si="0"/>
        <v>3654.2</v>
      </c>
      <c r="L25" s="148">
        <v>0.2097</v>
      </c>
      <c r="M25" s="148">
        <v>1.111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2"/>
      <c r="F26" s="107"/>
      <c r="G26" s="66" t="s">
        <v>4028</v>
      </c>
      <c r="H26" s="174"/>
      <c r="I26" s="166" t="s">
        <v>4029</v>
      </c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12</v>
      </c>
      <c r="C27" s="72">
        <v>12</v>
      </c>
      <c r="D27" s="141" t="s">
        <v>3776</v>
      </c>
      <c r="E27" s="182" t="s">
        <v>4059</v>
      </c>
      <c r="F27" s="107">
        <v>44531</v>
      </c>
      <c r="G27" s="66" t="s">
        <v>4030</v>
      </c>
      <c r="H27" s="174">
        <v>1</v>
      </c>
      <c r="I27" s="166" t="s">
        <v>3701</v>
      </c>
      <c r="J27" s="174">
        <v>6134</v>
      </c>
      <c r="K27" s="156">
        <f t="shared" si="0"/>
        <v>6134</v>
      </c>
      <c r="L27" s="148">
        <v>0.2097</v>
      </c>
      <c r="M27" s="148">
        <v>1.111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2"/>
      <c r="F28" s="107"/>
      <c r="G28" s="66" t="s">
        <v>4031</v>
      </c>
      <c r="H28" s="174"/>
      <c r="I28" s="166" t="s">
        <v>4029</v>
      </c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0" x14ac:dyDescent="0.25">
      <c r="A29" s="166"/>
      <c r="B29" s="178">
        <f>IF(AND(G29&lt;&gt;"",H29&gt;0,I29&lt;&gt;"",J29&lt;&gt;0,K29&lt;&gt;0),COUNT($B$11:B28)+1,"")</f>
        <v>13</v>
      </c>
      <c r="C29" s="72">
        <v>13</v>
      </c>
      <c r="D29" s="141" t="s">
        <v>3776</v>
      </c>
      <c r="E29" s="182" t="s">
        <v>4060</v>
      </c>
      <c r="F29" s="107">
        <v>44531</v>
      </c>
      <c r="G29" s="66" t="s">
        <v>4032</v>
      </c>
      <c r="H29" s="174">
        <v>10371.17</v>
      </c>
      <c r="I29" s="166" t="s">
        <v>3695</v>
      </c>
      <c r="J29" s="174">
        <v>12.85</v>
      </c>
      <c r="K29" s="156">
        <f t="shared" si="0"/>
        <v>133269.53</v>
      </c>
      <c r="L29" s="148">
        <v>0.2097</v>
      </c>
      <c r="M29" s="148">
        <v>1.111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75" x14ac:dyDescent="0.25">
      <c r="A30" s="166"/>
      <c r="B30" s="178">
        <f>IF(AND(G30&lt;&gt;"",H30&gt;0,I30&lt;&gt;"",J30&lt;&gt;0,K30&lt;&gt;0),COUNT($B$11:B29)+1,"")</f>
        <v>14</v>
      </c>
      <c r="C30" s="72">
        <v>14</v>
      </c>
      <c r="D30" s="141" t="s">
        <v>3776</v>
      </c>
      <c r="E30" s="182" t="s">
        <v>4061</v>
      </c>
      <c r="F30" s="107">
        <v>44531</v>
      </c>
      <c r="G30" s="66" t="s">
        <v>4033</v>
      </c>
      <c r="H30" s="174">
        <v>373.36212</v>
      </c>
      <c r="I30" s="166" t="s">
        <v>3693</v>
      </c>
      <c r="J30" s="174">
        <v>1.43</v>
      </c>
      <c r="K30" s="156">
        <f t="shared" si="0"/>
        <v>533.91</v>
      </c>
      <c r="L30" s="148">
        <v>0.2097</v>
      </c>
      <c r="M30" s="148">
        <v>1.111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75" x14ac:dyDescent="0.25">
      <c r="A31" s="166"/>
      <c r="B31" s="178">
        <f>IF(AND(G31&lt;&gt;"",H31&gt;0,I31&lt;&gt;"",J31&lt;&gt;0,K31&lt;&gt;0),COUNT($B$11:B30)+1,"")</f>
        <v>15</v>
      </c>
      <c r="C31" s="72">
        <v>15</v>
      </c>
      <c r="D31" s="141" t="s">
        <v>3776</v>
      </c>
      <c r="E31" s="182" t="s">
        <v>4062</v>
      </c>
      <c r="F31" s="107">
        <v>44531</v>
      </c>
      <c r="G31" s="66" t="s">
        <v>4034</v>
      </c>
      <c r="H31" s="174">
        <v>1144.9771679999999</v>
      </c>
      <c r="I31" s="166" t="s">
        <v>3693</v>
      </c>
      <c r="J31" s="174">
        <v>0.55000000000000004</v>
      </c>
      <c r="K31" s="156">
        <f t="shared" si="0"/>
        <v>629.74</v>
      </c>
      <c r="L31" s="148">
        <v>0.2097</v>
      </c>
      <c r="M31" s="148">
        <v>1.111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30" x14ac:dyDescent="0.25">
      <c r="A32" s="166"/>
      <c r="B32" s="178">
        <f>IF(AND(G32&lt;&gt;"",H32&gt;0,I32&lt;&gt;"",J32&lt;&gt;0,K32&lt;&gt;0),COUNT($B$11:B31)+1,"")</f>
        <v>16</v>
      </c>
      <c r="C32" s="72">
        <v>16</v>
      </c>
      <c r="D32" s="141" t="s">
        <v>3776</v>
      </c>
      <c r="E32" s="182" t="s">
        <v>4063</v>
      </c>
      <c r="F32" s="107">
        <v>44531</v>
      </c>
      <c r="G32" s="66" t="s">
        <v>4035</v>
      </c>
      <c r="H32" s="174">
        <v>10083.08</v>
      </c>
      <c r="I32" s="166" t="s">
        <v>3695</v>
      </c>
      <c r="J32" s="174">
        <v>3.3</v>
      </c>
      <c r="K32" s="156">
        <f t="shared" si="0"/>
        <v>33274.160000000003</v>
      </c>
      <c r="L32" s="148">
        <v>0.2097</v>
      </c>
      <c r="M32" s="148">
        <v>1.111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75" x14ac:dyDescent="0.25">
      <c r="A33" s="166"/>
      <c r="B33" s="178">
        <f>IF(AND(G33&lt;&gt;"",H33&gt;0,I33&lt;&gt;"",J33&lt;&gt;0,K33&lt;&gt;0),COUNT($B$11:B32)+1,"")</f>
        <v>17</v>
      </c>
      <c r="C33" s="72">
        <v>17</v>
      </c>
      <c r="D33" s="141" t="s">
        <v>3776</v>
      </c>
      <c r="E33" s="182" t="s">
        <v>4061</v>
      </c>
      <c r="F33" s="107">
        <v>44531</v>
      </c>
      <c r="G33" s="66" t="s">
        <v>4036</v>
      </c>
      <c r="H33" s="174">
        <v>136.12</v>
      </c>
      <c r="I33" s="166" t="s">
        <v>3693</v>
      </c>
      <c r="J33" s="174">
        <v>1.43</v>
      </c>
      <c r="K33" s="156">
        <f t="shared" si="0"/>
        <v>194.65</v>
      </c>
      <c r="L33" s="148">
        <v>0.2097</v>
      </c>
      <c r="M33" s="148">
        <v>1.111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75" x14ac:dyDescent="0.25">
      <c r="A34" s="166"/>
      <c r="B34" s="178">
        <f>IF(AND(G34&lt;&gt;"",H34&gt;0,I34&lt;&gt;"",J34&lt;&gt;0,K34&lt;&gt;0),COUNT($B$11:B33)+1,"")</f>
        <v>18</v>
      </c>
      <c r="C34" s="72">
        <v>18</v>
      </c>
      <c r="D34" s="141" t="s">
        <v>3776</v>
      </c>
      <c r="E34" s="182" t="s">
        <v>4062</v>
      </c>
      <c r="F34" s="107">
        <v>44531</v>
      </c>
      <c r="G34" s="66" t="s">
        <v>4037</v>
      </c>
      <c r="H34" s="174">
        <v>417.44</v>
      </c>
      <c r="I34" s="166" t="s">
        <v>3693</v>
      </c>
      <c r="J34" s="174">
        <v>0.55000000000000004</v>
      </c>
      <c r="K34" s="156">
        <f t="shared" si="0"/>
        <v>229.59</v>
      </c>
      <c r="L34" s="148">
        <v>0.2097</v>
      </c>
      <c r="M34" s="148">
        <v>1.111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60" x14ac:dyDescent="0.25">
      <c r="A35" s="166"/>
      <c r="B35" s="178">
        <f>IF(AND(G35&lt;&gt;"",H35&gt;0,I35&lt;&gt;"",J35&lt;&gt;0,K35&lt;&gt;0),COUNT($B$11:B34)+1,"")</f>
        <v>19</v>
      </c>
      <c r="C35" s="72">
        <v>19</v>
      </c>
      <c r="D35" s="141" t="s">
        <v>3776</v>
      </c>
      <c r="E35" s="182" t="s">
        <v>4064</v>
      </c>
      <c r="F35" s="107">
        <v>44531</v>
      </c>
      <c r="G35" s="66" t="s">
        <v>4038</v>
      </c>
      <c r="H35" s="174">
        <v>504.15</v>
      </c>
      <c r="I35" s="166" t="s">
        <v>3696</v>
      </c>
      <c r="J35" s="174">
        <v>1498.28</v>
      </c>
      <c r="K35" s="156">
        <f t="shared" si="0"/>
        <v>755357.86</v>
      </c>
      <c r="L35" s="148">
        <v>0.2097</v>
      </c>
      <c r="M35" s="148">
        <v>1.111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60" x14ac:dyDescent="0.25">
      <c r="A36" s="166"/>
      <c r="B36" s="178">
        <f>IF(AND(G36&lt;&gt;"",H36&gt;0,I36&lt;&gt;"",J36&lt;&gt;0,K36&lt;&gt;0),COUNT($B$11:B35)+1,"")</f>
        <v>20</v>
      </c>
      <c r="C36" s="72">
        <v>20</v>
      </c>
      <c r="D36" s="141" t="s">
        <v>3776</v>
      </c>
      <c r="E36" s="182" t="s">
        <v>4065</v>
      </c>
      <c r="F36" s="107">
        <v>44531</v>
      </c>
      <c r="G36" s="66" t="s">
        <v>4039</v>
      </c>
      <c r="H36" s="174">
        <v>13662.47</v>
      </c>
      <c r="I36" s="242" t="s">
        <v>3701</v>
      </c>
      <c r="J36" s="174">
        <v>2.37</v>
      </c>
      <c r="K36" s="156">
        <f t="shared" si="0"/>
        <v>32380.05</v>
      </c>
      <c r="L36" s="148">
        <v>0.2097</v>
      </c>
      <c r="M36" s="148">
        <v>1.111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75" x14ac:dyDescent="0.25">
      <c r="A37" s="166"/>
      <c r="B37" s="178">
        <f>IF(AND(G37&lt;&gt;"",H37&gt;0,I37&lt;&gt;"",J37&lt;&gt;0,K37&lt;&gt;0),COUNT($B$11:B36)+1,"")</f>
        <v>21</v>
      </c>
      <c r="C37" s="72">
        <v>21</v>
      </c>
      <c r="D37" s="141" t="s">
        <v>3776</v>
      </c>
      <c r="E37" s="182" t="s">
        <v>4061</v>
      </c>
      <c r="F37" s="107">
        <v>44531</v>
      </c>
      <c r="G37" s="66" t="s">
        <v>4040</v>
      </c>
      <c r="H37" s="174">
        <v>856.05</v>
      </c>
      <c r="I37" s="166" t="s">
        <v>3693</v>
      </c>
      <c r="J37" s="174">
        <v>1.43</v>
      </c>
      <c r="K37" s="156">
        <f t="shared" si="0"/>
        <v>1224.1500000000001</v>
      </c>
      <c r="L37" s="148">
        <v>0.2097</v>
      </c>
      <c r="M37" s="148">
        <v>1.111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75" x14ac:dyDescent="0.25">
      <c r="A38" s="166"/>
      <c r="B38" s="178">
        <f>IF(AND(G38&lt;&gt;"",H38&gt;0,I38&lt;&gt;"",J38&lt;&gt;0,K38&lt;&gt;0),COUNT($B$11:B37)+1,"")</f>
        <v>22</v>
      </c>
      <c r="C38" s="72">
        <v>22</v>
      </c>
      <c r="D38" s="141" t="s">
        <v>3776</v>
      </c>
      <c r="E38" s="182" t="s">
        <v>4062</v>
      </c>
      <c r="F38" s="107">
        <v>44531</v>
      </c>
      <c r="G38" s="66" t="s">
        <v>4041</v>
      </c>
      <c r="H38" s="174">
        <v>2339.86</v>
      </c>
      <c r="I38" s="166" t="s">
        <v>3693</v>
      </c>
      <c r="J38" s="174">
        <v>0.55000000000000004</v>
      </c>
      <c r="K38" s="156">
        <f t="shared" si="0"/>
        <v>1286.92</v>
      </c>
      <c r="L38" s="148">
        <v>0.2097</v>
      </c>
      <c r="M38" s="148">
        <v>1.111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6"/>
      <c r="B39" s="178">
        <f>IF(AND(G39&lt;&gt;"",H39&gt;0,I39&lt;&gt;"",J39&lt;&gt;0,K39&lt;&gt;0),COUNT($B$11:B38)+1,"")</f>
        <v>23</v>
      </c>
      <c r="C39" s="72">
        <v>23</v>
      </c>
      <c r="D39" s="141" t="s">
        <v>3776</v>
      </c>
      <c r="E39" s="182" t="s">
        <v>4066</v>
      </c>
      <c r="F39" s="107">
        <v>44531</v>
      </c>
      <c r="G39" s="66" t="s">
        <v>4042</v>
      </c>
      <c r="H39" s="174">
        <v>504.15</v>
      </c>
      <c r="I39" s="166" t="s">
        <v>3696</v>
      </c>
      <c r="J39" s="174">
        <v>7.16</v>
      </c>
      <c r="K39" s="156">
        <f t="shared" si="0"/>
        <v>3609.71</v>
      </c>
      <c r="L39" s="148">
        <v>0.2097</v>
      </c>
      <c r="M39" s="148">
        <v>1.111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2"/>
      <c r="F40" s="107"/>
      <c r="G40" s="66" t="s">
        <v>4043</v>
      </c>
      <c r="H40" s="174"/>
      <c r="I40" s="166" t="s">
        <v>4029</v>
      </c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45" x14ac:dyDescent="0.25">
      <c r="A41" s="166"/>
      <c r="B41" s="178">
        <f>IF(AND(G41&lt;&gt;"",H41&gt;0,I41&lt;&gt;"",J41&lt;&gt;0,K41&lt;&gt;0),COUNT($B$11:B40)+1,"")</f>
        <v>24</v>
      </c>
      <c r="C41" s="72">
        <v>24</v>
      </c>
      <c r="D41" s="141" t="s">
        <v>3776</v>
      </c>
      <c r="E41" s="182" t="s">
        <v>4067</v>
      </c>
      <c r="F41" s="107">
        <v>44531</v>
      </c>
      <c r="G41" s="66" t="s">
        <v>4044</v>
      </c>
      <c r="H41" s="174">
        <v>149.38999999999999</v>
      </c>
      <c r="I41" s="166" t="s">
        <v>3695</v>
      </c>
      <c r="J41" s="174">
        <v>24.27</v>
      </c>
      <c r="K41" s="156">
        <f t="shared" si="0"/>
        <v>3625.7</v>
      </c>
      <c r="L41" s="148">
        <v>0.2097</v>
      </c>
      <c r="M41" s="148">
        <v>1.111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45" x14ac:dyDescent="0.25">
      <c r="A42" s="166"/>
      <c r="B42" s="178">
        <f>IF(AND(G42&lt;&gt;"",H42&gt;0,I42&lt;&gt;"",J42&lt;&gt;0,K42&lt;&gt;0),COUNT($B$11:B41)+1,"")</f>
        <v>25</v>
      </c>
      <c r="C42" s="72">
        <v>25</v>
      </c>
      <c r="D42" s="141" t="s">
        <v>3776</v>
      </c>
      <c r="E42" s="182" t="s">
        <v>4067</v>
      </c>
      <c r="F42" s="107">
        <v>44531</v>
      </c>
      <c r="G42" s="66" t="s">
        <v>4045</v>
      </c>
      <c r="H42" s="174">
        <v>432.43</v>
      </c>
      <c r="I42" s="166" t="s">
        <v>3695</v>
      </c>
      <c r="J42" s="174">
        <v>24.27</v>
      </c>
      <c r="K42" s="156">
        <f t="shared" si="0"/>
        <v>10495.08</v>
      </c>
      <c r="L42" s="148">
        <v>0.2097</v>
      </c>
      <c r="M42" s="148">
        <v>1.111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6"/>
      <c r="B43" s="178">
        <f>IF(AND(G43&lt;&gt;"",H43&gt;0,I43&lt;&gt;"",J43&lt;&gt;0,K43&lt;&gt;0),COUNT($B$11:B42)+1,"")</f>
        <v>26</v>
      </c>
      <c r="C43" s="72">
        <v>26</v>
      </c>
      <c r="D43" s="141" t="s">
        <v>3780</v>
      </c>
      <c r="E43" s="182">
        <v>5213418</v>
      </c>
      <c r="F43" s="107">
        <v>44531</v>
      </c>
      <c r="G43" s="66" t="s">
        <v>4046</v>
      </c>
      <c r="H43" s="174">
        <v>1.57</v>
      </c>
      <c r="I43" s="166" t="s">
        <v>3695</v>
      </c>
      <c r="J43" s="174">
        <v>563.99</v>
      </c>
      <c r="K43" s="156">
        <f t="shared" si="0"/>
        <v>885.46</v>
      </c>
      <c r="L43" s="148">
        <v>0.2097</v>
      </c>
      <c r="M43" s="148">
        <v>1.111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45" x14ac:dyDescent="0.25">
      <c r="A44" s="166"/>
      <c r="B44" s="178">
        <f>IF(AND(G44&lt;&gt;"",H44&gt;0,I44&lt;&gt;"",J44&lt;&gt;0,K44&lt;&gt;0),COUNT($B$11:B43)+1,"")</f>
        <v>27</v>
      </c>
      <c r="C44" s="72">
        <v>27</v>
      </c>
      <c r="D44" s="141" t="s">
        <v>3780</v>
      </c>
      <c r="E44" s="182" t="s">
        <v>4068</v>
      </c>
      <c r="F44" s="107">
        <v>44531</v>
      </c>
      <c r="G44" s="66" t="s">
        <v>4047</v>
      </c>
      <c r="H44" s="174">
        <v>1</v>
      </c>
      <c r="I44" s="166" t="s">
        <v>3695</v>
      </c>
      <c r="J44" s="174">
        <v>563.99</v>
      </c>
      <c r="K44" s="156">
        <f t="shared" si="0"/>
        <v>563.99</v>
      </c>
      <c r="L44" s="148">
        <v>0.2097</v>
      </c>
      <c r="M44" s="148">
        <v>1.111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6"/>
      <c r="B45" s="178">
        <f>IF(AND(G45&lt;&gt;"",H45&gt;0,I45&lt;&gt;"",J45&lt;&gt;0,K45&lt;&gt;0),COUNT($B$11:B44)+1,"")</f>
        <v>28</v>
      </c>
      <c r="C45" s="72">
        <v>28</v>
      </c>
      <c r="D45" s="141" t="s">
        <v>3776</v>
      </c>
      <c r="E45" s="182" t="s">
        <v>4069</v>
      </c>
      <c r="F45" s="107">
        <v>44531</v>
      </c>
      <c r="G45" s="66" t="s">
        <v>4048</v>
      </c>
      <c r="H45" s="174">
        <v>36</v>
      </c>
      <c r="I45" s="166" t="s">
        <v>3694</v>
      </c>
      <c r="J45" s="174">
        <v>138.91999999999999</v>
      </c>
      <c r="K45" s="156">
        <f t="shared" si="0"/>
        <v>5001.12</v>
      </c>
      <c r="L45" s="148">
        <v>0.2097</v>
      </c>
      <c r="M45" s="148">
        <v>1.111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29</v>
      </c>
      <c r="C46" s="72">
        <v>29</v>
      </c>
      <c r="D46" s="141" t="s">
        <v>3776</v>
      </c>
      <c r="E46" s="182" t="s">
        <v>4070</v>
      </c>
      <c r="F46" s="107">
        <v>44531</v>
      </c>
      <c r="G46" s="66" t="s">
        <v>4049</v>
      </c>
      <c r="H46" s="174">
        <v>0.64800000000000002</v>
      </c>
      <c r="I46" s="166" t="s">
        <v>3696</v>
      </c>
      <c r="J46" s="174">
        <v>159.58000000000001</v>
      </c>
      <c r="K46" s="156">
        <f t="shared" si="0"/>
        <v>103.41</v>
      </c>
      <c r="L46" s="148">
        <v>0.2097</v>
      </c>
      <c r="M46" s="148">
        <v>1.111</v>
      </c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ht="30" x14ac:dyDescent="0.25">
      <c r="A47" s="166"/>
      <c r="B47" s="178">
        <f>IF(AND(G47&lt;&gt;"",H47&gt;0,I47&lt;&gt;"",J47&lt;&gt;0,K47&lt;&gt;0),COUNT($B$11:B46)+1,"")</f>
        <v>30</v>
      </c>
      <c r="C47" s="72">
        <v>30</v>
      </c>
      <c r="D47" s="141" t="s">
        <v>3776</v>
      </c>
      <c r="E47" s="182" t="s">
        <v>4071</v>
      </c>
      <c r="F47" s="107">
        <v>44531</v>
      </c>
      <c r="G47" s="66" t="s">
        <v>4050</v>
      </c>
      <c r="H47" s="174">
        <v>0.64800000000000002</v>
      </c>
      <c r="I47" s="166" t="s">
        <v>3696</v>
      </c>
      <c r="J47" s="174">
        <v>440.16</v>
      </c>
      <c r="K47" s="156">
        <f t="shared" si="0"/>
        <v>285.22000000000003</v>
      </c>
      <c r="L47" s="148">
        <v>0.2097</v>
      </c>
      <c r="M47" s="148">
        <v>1.111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6"/>
      <c r="B48" s="178">
        <f>IF(AND(G48&lt;&gt;"",H48&gt;0,I48&lt;&gt;"",J48&lt;&gt;0,K48&lt;&gt;0),COUNT($B$11:B47)+1,"")</f>
        <v>31</v>
      </c>
      <c r="C48" s="72">
        <v>31</v>
      </c>
      <c r="D48" s="141" t="s">
        <v>3776</v>
      </c>
      <c r="E48" s="182" t="s">
        <v>4072</v>
      </c>
      <c r="F48" s="107">
        <v>44531</v>
      </c>
      <c r="G48" s="66" t="s">
        <v>4051</v>
      </c>
      <c r="H48" s="174">
        <v>0.64800000000000002</v>
      </c>
      <c r="I48" s="166" t="s">
        <v>3696</v>
      </c>
      <c r="J48" s="174">
        <v>228.93</v>
      </c>
      <c r="K48" s="156">
        <f t="shared" si="0"/>
        <v>148.35</v>
      </c>
      <c r="L48" s="148">
        <v>0.2097</v>
      </c>
      <c r="M48" s="148">
        <v>1.111</v>
      </c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2"/>
      <c r="F49" s="107"/>
      <c r="G49" s="66" t="s">
        <v>4052</v>
      </c>
      <c r="H49" s="174"/>
      <c r="I49" s="166" t="s">
        <v>4029</v>
      </c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32</v>
      </c>
      <c r="C50" s="72">
        <v>32</v>
      </c>
      <c r="D50" s="141" t="s">
        <v>3776</v>
      </c>
      <c r="E50" s="182" t="s">
        <v>4073</v>
      </c>
      <c r="F50" s="107">
        <v>44531</v>
      </c>
      <c r="G50" s="66" t="s">
        <v>4053</v>
      </c>
      <c r="H50" s="174">
        <v>1</v>
      </c>
      <c r="I50" s="166" t="s">
        <v>3701</v>
      </c>
      <c r="J50" s="174">
        <v>3654.2</v>
      </c>
      <c r="K50" s="156">
        <f t="shared" si="0"/>
        <v>3654.2</v>
      </c>
      <c r="L50" s="148">
        <v>0.2097</v>
      </c>
      <c r="M50" s="148">
        <v>1.111</v>
      </c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2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2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2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base!$N$2:$N$34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base!$N$2:$N$35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Tomada de Preços</v>
      </c>
      <c r="D2" s="239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PAVIMENTAÇÃO DA ESTRADA BENTO GONÇALVES KM 9+550 A 10+990,44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3791</v>
      </c>
      <c r="B4" s="27"/>
      <c r="C4" s="192"/>
      <c r="D4" s="192"/>
      <c r="E4" s="192"/>
      <c r="F4" s="192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Obras e Serviços de Engenharia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3754</v>
      </c>
      <c r="B10" s="224" t="s">
        <v>3755</v>
      </c>
      <c r="C10" s="224" t="s">
        <v>3677</v>
      </c>
      <c r="D10" s="226" t="s">
        <v>3756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Terraplenagem, sub leito de macadame e drenagem em valas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1</v>
      </c>
      <c r="C13" s="105">
        <f>IF('Orçamento-base'!C13&gt;0,'Orçamento-base'!C13,"")</f>
        <v>1</v>
      </c>
      <c r="D13" s="86" t="str">
        <f>IF('Orçamento-base'!G13&gt;0,'Orçamento-base'!G13,"")</f>
        <v>EXECUÇÃO E COMPACTAÇÃO DE BASE E OU SUB BASE PARA PAVIMENTAÇÃO DE MACADAME SECO - EXCLUSIVE CARGA E TRANSPORTE. AF_11/2019</v>
      </c>
      <c r="E13" s="176">
        <f>IF('Orçamento-base'!H13&gt;0,'Orçamento-base'!H13,"")</f>
        <v>2030.1561360000001</v>
      </c>
      <c r="F13" s="86" t="str">
        <f>IF('Orçamento-base'!I13&gt;0,'Orçamento-base'!I13,"")</f>
        <v>m3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1" workbookViewId="0">
      <selection activeCell="L23" sqref="L23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3780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3776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4001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3775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3984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3794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3727</v>
      </c>
      <c r="J57" s="170" t="s">
        <v>3727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3767</v>
      </c>
      <c r="J58" s="170" t="s">
        <v>3768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3769</v>
      </c>
      <c r="J59" s="170" t="s">
        <v>3770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3909</v>
      </c>
      <c r="J60" s="170" t="s">
        <v>3910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3728</v>
      </c>
      <c r="J61" s="170" t="s">
        <v>3729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3991</v>
      </c>
      <c r="J62" s="170" t="s">
        <v>3992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3697</v>
      </c>
      <c r="J63" s="170" t="s">
        <v>13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3911</v>
      </c>
      <c r="J64" s="170" t="s">
        <v>3912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3" t="s">
        <v>3893</v>
      </c>
      <c r="J65" s="170" t="s">
        <v>3855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3730</v>
      </c>
      <c r="J66" s="170" t="s">
        <v>3731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3694</v>
      </c>
      <c r="J67" s="170" t="s">
        <v>10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3695</v>
      </c>
      <c r="J68" s="170" t="s">
        <v>11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3976</v>
      </c>
      <c r="J69" s="170" t="s">
        <v>3977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3696</v>
      </c>
      <c r="J70" s="170" t="s">
        <v>12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3765</v>
      </c>
      <c r="J71" s="170" t="s">
        <v>3969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3913</v>
      </c>
      <c r="J72" s="170" t="s">
        <v>3914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3972</v>
      </c>
      <c r="J73" s="170" t="s">
        <v>3973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3887</v>
      </c>
      <c r="J74" s="170" t="s">
        <v>3888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2" t="s">
        <v>3766</v>
      </c>
      <c r="J75" s="170" t="s">
        <v>3732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2" t="s">
        <v>3948</v>
      </c>
      <c r="J76" s="170" t="s">
        <v>3949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3733</v>
      </c>
      <c r="J77" s="170" t="s">
        <v>3734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3" t="s">
        <v>3858</v>
      </c>
      <c r="J78" s="170" t="s">
        <v>3859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3" t="s">
        <v>3856</v>
      </c>
      <c r="J79" s="170" t="s">
        <v>3857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3" t="s">
        <v>3860</v>
      </c>
      <c r="J80" s="170" t="s">
        <v>3861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3986</v>
      </c>
      <c r="J81" s="170" t="s">
        <v>3987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0" t="s">
        <v>3970</v>
      </c>
      <c r="J82" s="170" t="s">
        <v>3971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0" t="s">
        <v>3889</v>
      </c>
      <c r="J83" s="170" t="s">
        <v>3890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3703</v>
      </c>
      <c r="J84" s="170" t="s">
        <v>19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3735</v>
      </c>
      <c r="J85" s="170" t="s">
        <v>3735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3978</v>
      </c>
      <c r="J86" s="170" t="s">
        <v>3979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3784</v>
      </c>
      <c r="J87" s="170" t="s">
        <v>3736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3989</v>
      </c>
      <c r="J88" s="170" t="s">
        <v>3990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3915</v>
      </c>
      <c r="J89" s="170" t="s">
        <v>3916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3917</v>
      </c>
      <c r="J90" s="170" t="s">
        <v>3918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3" t="s">
        <v>3919</v>
      </c>
      <c r="J91" s="170" t="s">
        <v>3920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3862</v>
      </c>
      <c r="J92" s="170" t="s">
        <v>3863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3885</v>
      </c>
      <c r="J93" s="170" t="s">
        <v>3886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3864</v>
      </c>
      <c r="J94" s="170" t="s">
        <v>3865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0" t="s">
        <v>3737</v>
      </c>
      <c r="J95" s="170" t="s">
        <v>3738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3921</v>
      </c>
      <c r="J96" s="170" t="s">
        <v>3922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3950</v>
      </c>
      <c r="J97" s="170" t="s">
        <v>3951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3739</v>
      </c>
      <c r="J98" s="170" t="s">
        <v>3740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3866</v>
      </c>
      <c r="J99" s="170" t="s">
        <v>3923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3772</v>
      </c>
      <c r="J100" s="170" t="s">
        <v>3773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3867</v>
      </c>
      <c r="J101" s="170" t="s">
        <v>3868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3869</v>
      </c>
      <c r="J103" s="170" t="s">
        <v>3870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3871</v>
      </c>
      <c r="J104" s="170" t="s">
        <v>3924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0" t="s">
        <v>3699</v>
      </c>
      <c r="J105" s="170" t="s">
        <v>15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3741</v>
      </c>
      <c r="J106" s="170" t="s">
        <v>3742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3878</v>
      </c>
      <c r="J107" s="170" t="s">
        <v>3877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3876</v>
      </c>
      <c r="J108" s="170" t="s">
        <v>3876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3" t="s">
        <v>3925</v>
      </c>
      <c r="J109" s="170" t="s">
        <v>3926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3927</v>
      </c>
      <c r="J110" s="170" t="s">
        <v>3928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3952</v>
      </c>
      <c r="J111" s="170" t="s">
        <v>3953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3963</v>
      </c>
      <c r="J112" s="170" t="s">
        <v>3964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1" t="s">
        <v>3872</v>
      </c>
      <c r="J113" s="170" t="s">
        <v>3873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1" t="s">
        <v>3874</v>
      </c>
      <c r="J114" s="170" t="s">
        <v>3875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0" t="s">
        <v>3693</v>
      </c>
      <c r="J115" s="170" t="s">
        <v>3748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0" t="s">
        <v>3701</v>
      </c>
      <c r="J116" s="170" t="s">
        <v>17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0" t="s">
        <v>3988</v>
      </c>
      <c r="J117" s="170" t="s">
        <v>3929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3965</v>
      </c>
      <c r="J118" s="170" t="s">
        <v>3966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3743</v>
      </c>
      <c r="J119" s="170" t="s">
        <v>3744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1" t="s">
        <v>3881</v>
      </c>
      <c r="J120" s="170" t="s">
        <v>3882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1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64"/>
      <c r="J122" s="164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64"/>
      <c r="J123" s="164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64"/>
      <c r="J124" s="164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64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Maria Odete de Sousa Pereira Lasta</cp:lastModifiedBy>
  <cp:lastPrinted>2016-06-08T13:21:24Z</cp:lastPrinted>
  <dcterms:created xsi:type="dcterms:W3CDTF">2014-12-09T12:52:40Z</dcterms:created>
  <dcterms:modified xsi:type="dcterms:W3CDTF">2022-03-04T14:06:42Z</dcterms:modified>
</cp:coreProperties>
</file>