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1-22 Rua Bento Gonçalves - último trecho\planilha licitacon\"/>
    </mc:Choice>
  </mc:AlternateContent>
  <bookViews>
    <workbookView xWindow="0" yWindow="0" windowWidth="20490" windowHeight="762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A50" i="6"/>
  <c r="C50" i="6"/>
  <c r="D50" i="6"/>
  <c r="E50" i="6"/>
  <c r="H50" i="6" s="1"/>
  <c r="F50" i="6"/>
  <c r="K14" i="3" l="1"/>
  <c r="O14" i="3"/>
  <c r="Q14" i="3"/>
  <c r="K17" i="3"/>
  <c r="K15" i="3" l="1"/>
  <c r="K16" i="3"/>
  <c r="K18" i="3"/>
  <c r="K19" i="3"/>
  <c r="B19" i="3" s="1"/>
  <c r="B19" i="6" s="1"/>
  <c r="K20" i="3"/>
  <c r="K21" i="3"/>
  <c r="K22" i="3"/>
  <c r="B22" i="3" s="1"/>
  <c r="B22" i="6" s="1"/>
  <c r="K23" i="3"/>
  <c r="K24" i="3"/>
  <c r="K25" i="3"/>
  <c r="K26" i="3"/>
  <c r="B26" i="3" s="1"/>
  <c r="B26" i="6" s="1"/>
  <c r="K27" i="3"/>
  <c r="K28" i="3"/>
  <c r="B28" i="3" s="1"/>
  <c r="B28" i="6" s="1"/>
  <c r="K29" i="3"/>
  <c r="K30" i="3"/>
  <c r="K31" i="3"/>
  <c r="K32" i="3"/>
  <c r="K33" i="3"/>
  <c r="K34" i="3"/>
  <c r="K35" i="3"/>
  <c r="K36" i="3"/>
  <c r="K37" i="3"/>
  <c r="K38" i="3"/>
  <c r="K39" i="3"/>
  <c r="K40" i="3"/>
  <c r="B40" i="3" s="1"/>
  <c r="B40" i="6" s="1"/>
  <c r="K41" i="3"/>
  <c r="K42" i="3"/>
  <c r="K43" i="3"/>
  <c r="K44" i="3"/>
  <c r="K45" i="3"/>
  <c r="K46" i="3"/>
  <c r="K47" i="3"/>
  <c r="K48" i="3"/>
  <c r="K49" i="3"/>
  <c r="B49" i="3" s="1"/>
  <c r="B49" i="6" s="1"/>
  <c r="K50" i="3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s="1"/>
  <c r="B14" i="6" s="1"/>
  <c r="B15" i="3" l="1"/>
  <c r="E12" i="6"/>
  <c r="H12" i="6" s="1"/>
  <c r="B16" i="3" l="1"/>
  <c r="B16" i="6" s="1"/>
  <c r="B15" i="6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7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8" i="6" s="1"/>
  <c r="E13" i="6"/>
  <c r="H13" i="6" s="1"/>
  <c r="O13" i="3"/>
  <c r="B20" i="3" l="1"/>
  <c r="B20" i="6" s="1"/>
  <c r="B21" i="3"/>
  <c r="B21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B24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3" i="6" l="1"/>
  <c r="B24" i="6"/>
  <c r="B25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7" i="3" l="1"/>
  <c r="B25" i="6"/>
  <c r="B13" i="6"/>
  <c r="B29" i="3" l="1"/>
  <c r="B27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1" i="3" l="1"/>
  <c r="B39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50" i="3" l="1"/>
  <c r="B48" i="6"/>
  <c r="B50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<sst xmlns="http://schemas.openxmlformats.org/spreadsheetml/2006/main" count="15252" uniqueCount="4078">
  <si>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</si>
  <si>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</si>
  <si>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</si>
  <si>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</si>
  <si>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</si>
  <si>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</si>
  <si>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</si>
  <si>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</si>
  <si>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</si>
  <si>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</si>
  <si>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</si>
  <si>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</si>
  <si>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</si>
  <si>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</si>
  <si>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</si>
  <si>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</si>
  <si>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</si>
  <si>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</si>
  <si>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</si>
  <si>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</si>
  <si>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</si>
  <si>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</si>
  <si>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</si>
  <si>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</si>
  <si>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</si>
  <si>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</si>
  <si>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</si>
  <si>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</si>
  <si>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</si>
  <si>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</si>
  <si>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</si>
  <si>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</si>
  <si>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</si>
  <si>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</si>
  <si>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</si>
  <si>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</si>
  <si>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</si>
  <si>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</si>
  <si>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</si>
  <si>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</si>
  <si>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</si>
  <si>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</si>
  <si>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</si>
  <si>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</si>
  <si>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</si>
  <si>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</si>
  <si>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</si>
  <si>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</si>
  <si>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</si>
  <si>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</si>
  <si>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</si>
  <si>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</si>
  <si>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</si>
  <si>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</si>
  <si>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</si>
  <si>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</si>
  <si>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</si>
  <si>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</si>
  <si>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</si>
  <si>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</si>
  <si>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</si>
  <si>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</si>
  <si>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</si>
  <si>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</si>
  <si>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</si>
  <si>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</si>
  <si>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</si>
  <si>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</si>
  <si>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</si>
  <si>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</si>
  <si>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</si>
  <si>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</si>
  <si>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</si>
  <si>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</si>
  <si>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</si>
  <si>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</si>
  <si>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</si>
  <si>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</si>
  <si>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</si>
  <si>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</si>
  <si>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</si>
  <si>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</si>
  <si>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</si>
  <si>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</si>
  <si>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</si>
  <si>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</si>
  <si>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</si>
  <si>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</si>
  <si>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</si>
  <si>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</si>
  <si>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</si>
  <si>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</si>
  <si>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</si>
  <si>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</si>
  <si>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</si>
  <si>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</si>
  <si>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</si>
  <si>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</si>
  <si>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</si>
  <si>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</si>
  <si>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</si>
  <si>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</si>
  <si>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</si>
  <si>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</si>
  <si>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</si>
  <si>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</si>
  <si>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</si>
  <si>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</si>
  <si>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</si>
  <si>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</si>
  <si>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</si>
  <si>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</si>
  <si>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</si>
  <si>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</si>
  <si>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</si>
  <si>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</si>
  <si>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</si>
  <si>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</si>
  <si>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</si>
  <si>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</si>
  <si>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</si>
  <si>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</si>
  <si>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</si>
  <si>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</si>
  <si>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</si>
  <si>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</si>
  <si>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</si>
  <si>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</si>
  <si>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</si>
  <si>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</si>
  <si>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</si>
  <si>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</si>
  <si>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</si>
  <si>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</si>
  <si>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</si>
  <si>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</si>
  <si>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</si>
  <si>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</si>
  <si>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</si>
  <si>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</si>
  <si>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</si>
  <si>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</si>
  <si>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</si>
  <si>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</si>
  <si>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</si>
  <si>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</si>
  <si>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</si>
  <si>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</si>
  <si>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</si>
  <si>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</si>
  <si>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</si>
  <si>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</si>
  <si>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</si>
  <si>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</si>
  <si>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</si>
  <si>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</si>
  <si>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</si>
  <si>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</si>
  <si>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</si>
  <si>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</si>
  <si>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</si>
  <si>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</si>
  <si>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</si>
  <si>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</si>
  <si>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</si>
  <si>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</si>
  <si>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</si>
  <si>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</si>
  <si>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</si>
  <si>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</si>
  <si>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</si>
  <si>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</si>
  <si>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</si>
  <si>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</si>
  <si>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</si>
  <si>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</si>
  <si>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</si>
  <si>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</si>
  <si>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</si>
  <si>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</si>
  <si>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</si>
  <si>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</si>
  <si>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</si>
  <si>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</si>
  <si>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</si>
  <si>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</si>
  <si>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</si>
  <si>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</si>
  <si>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</si>
  <si>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</si>
  <si>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</si>
  <si>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</si>
  <si>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</si>
  <si>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</si>
  <si>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</si>
  <si>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</si>
  <si>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</si>
  <si>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</si>
  <si>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</si>
  <si>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</si>
  <si>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</si>
  <si>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</si>
  <si>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</si>
  <si>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</si>
  <si>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</si>
  <si>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</si>
  <si>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</si>
  <si>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</si>
  <si>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</si>
  <si>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</si>
  <si>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</si>
  <si>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</si>
  <si>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</si>
  <si>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</si>
  <si>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</si>
  <si>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</si>
  <si>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</si>
  <si>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</si>
  <si>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</si>
  <si>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</si>
  <si>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</si>
  <si>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</si>
  <si>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</si>
  <si>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</si>
  <si>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</si>
  <si>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</si>
  <si>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</si>
  <si>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</si>
  <si>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</si>
  <si>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</si>
  <si>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</si>
  <si>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</si>
  <si>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</si>
  <si>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</si>
  <si>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</si>
  <si>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</si>
  <si>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</si>
  <si>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</si>
  <si>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</si>
  <si>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</si>
  <si>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</si>
  <si>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</si>
  <si>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</si>
  <si>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</si>
  <si>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</si>
  <si>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</si>
  <si>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</si>
  <si>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</si>
  <si>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</si>
  <si>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</si>
  <si>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</si>
  <si>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</si>
  <si>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</si>
  <si>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</si>
  <si>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</si>
  <si>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</si>
  <si>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</si>
  <si>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</si>
  <si>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</si>
  <si>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</si>
  <si>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</si>
  <si>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</si>
  <si>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</si>
  <si>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</si>
  <si>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</si>
  <si>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</si>
  <si>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</si>
  <si>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</si>
  <si>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</si>
  <si>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</si>
  <si>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</si>
  <si>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</si>
  <si>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</si>
  <si>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</si>
  <si>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</si>
  <si>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</si>
  <si>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</si>
  <si>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</si>
  <si>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</si>
  <si>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</si>
  <si>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</si>
  <si>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</si>
  <si>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</si>
  <si>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</si>
  <si>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</si>
  <si>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</si>
  <si>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</si>
  <si>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</si>
  <si>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</si>
  <si>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</si>
  <si>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</si>
  <si>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</si>
  <si>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</si>
  <si>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</si>
  <si>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</si>
  <si>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</si>
  <si>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</si>
  <si>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</si>
  <si>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</si>
  <si>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</si>
  <si>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</si>
  <si>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</si>
  <si>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</si>
  <si>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</si>
  <si>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</si>
  <si>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</si>
  <si>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</si>
  <si>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</si>
  <si>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</si>
  <si>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</si>
  <si>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</si>
  <si>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</si>
  <si>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</si>
  <si>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</si>
  <si>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</si>
  <si>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</si>
  <si>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</si>
  <si>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</si>
  <si>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</si>
  <si>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</si>
  <si>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</si>
  <si>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</si>
  <si>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</si>
  <si>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</si>
  <si>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</si>
  <si>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</si>
  <si>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</si>
  <si>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</si>
  <si>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</si>
  <si>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</si>
  <si>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</si>
  <si>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</si>
  <si>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</si>
  <si>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</si>
  <si>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</si>
  <si>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</si>
  <si>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</si>
  <si>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</si>
  <si>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</si>
  <si>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</si>
  <si>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</si>
  <si>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</si>
  <si>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</si>
  <si>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</si>
  <si>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</si>
  <si>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</si>
  <si>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</si>
  <si>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</si>
  <si>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</si>
  <si>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</si>
  <si>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</si>
  <si>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</si>
  <si>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</si>
  <si>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</si>
  <si>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</si>
  <si>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</si>
  <si>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</si>
  <si>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</si>
  <si>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</si>
  <si>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</si>
  <si>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</si>
  <si>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</si>
  <si>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</si>
  <si>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</si>
  <si>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</si>
  <si>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</si>
  <si>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</si>
  <si>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</si>
  <si>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</si>
  <si>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</si>
  <si>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</si>
  <si>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</si>
  <si>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</si>
  <si>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</si>
  <si>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</si>
  <si>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</si>
  <si>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</si>
  <si>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</si>
  <si>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</si>
  <si>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</si>
  <si>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</si>
  <si>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</si>
  <si>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</si>
  <si>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</si>
  <si>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</si>
  <si>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</si>
  <si>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</si>
  <si>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</si>
  <si>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</si>
  <si>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</si>
  <si>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</si>
  <si>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</si>
  <si>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</si>
  <si>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</si>
  <si>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</si>
  <si>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</si>
  <si>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</si>
  <si>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</si>
  <si>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</si>
  <si>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</si>
  <si>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</si>
  <si>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</si>
  <si>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</si>
  <si>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</si>
  <si>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</si>
  <si>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</si>
  <si>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</si>
  <si>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</si>
  <si>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</si>
  <si>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</si>
  <si>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</si>
  <si>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</si>
  <si>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</si>
  <si>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</si>
  <si>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</si>
  <si>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</si>
  <si>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</si>
  <si>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</si>
  <si>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</si>
  <si>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</si>
  <si>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</si>
  <si>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</si>
  <si>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</si>
  <si>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</si>
  <si>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</si>
  <si>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</si>
  <si>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</si>
  <si>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</si>
  <si>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</si>
  <si>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</si>
  <si>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</si>
  <si>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</si>
  <si>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</si>
  <si>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</si>
  <si>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</si>
  <si>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</si>
  <si>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</si>
  <si>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</si>
  <si>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</si>
  <si>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</si>
  <si>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</si>
  <si>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</si>
  <si>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</si>
  <si>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</si>
  <si>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</si>
  <si>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</si>
  <si>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</si>
  <si>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</si>
  <si>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</si>
  <si>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</si>
  <si>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</si>
  <si>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</si>
  <si>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</si>
  <si>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</si>
  <si>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</si>
  <si>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</si>
  <si>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</si>
  <si>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</si>
  <si>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</si>
  <si>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</si>
  <si>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</si>
  <si>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</si>
  <si>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</si>
  <si>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</si>
  <si>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</si>
  <si>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</si>
  <si>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</si>
  <si>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</si>
  <si>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</si>
  <si>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</si>
  <si>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</si>
  <si>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</si>
  <si>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</si>
  <si>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</si>
  <si>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</si>
  <si>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</si>
  <si>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</si>
  <si>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</si>
  <si>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</si>
  <si>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</si>
  <si>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</si>
  <si>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</si>
  <si>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</si>
  <si>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</si>
  <si>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</si>
  <si>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</si>
  <si>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</si>
  <si>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</si>
  <si>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</si>
  <si>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</si>
  <si>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</si>
  <si>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</si>
  <si>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</si>
  <si>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</si>
  <si>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</si>
  <si>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</si>
  <si>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</si>
  <si>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</si>
  <si>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</si>
  <si>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</si>
  <si>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</si>
  <si>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</si>
  <si>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</si>
  <si>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</si>
  <si>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</si>
  <si>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</si>
  <si>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</si>
  <si>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</si>
  <si>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</si>
  <si>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</si>
  <si>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</si>
  <si>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</si>
  <si>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</si>
  <si>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</si>
  <si>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</si>
  <si>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</si>
  <si>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</si>
  <si>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</si>
  <si>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</si>
  <si>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</si>
  <si>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</si>
  <si>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</si>
  <si>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</si>
  <si>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</si>
  <si>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</si>
  <si>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</si>
  <si>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</si>
  <si>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</si>
  <si>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</si>
  <si>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</si>
  <si>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</si>
  <si>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</si>
  <si>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</si>
  <si>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</si>
  <si>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</si>
  <si>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</si>
  <si>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</si>
  <si>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</si>
  <si>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</si>
  <si>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</si>
  <si>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</si>
  <si>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</si>
  <si>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</si>
  <si>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</si>
  <si>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</si>
  <si>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</si>
  <si>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</si>
  <si>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</si>
  <si>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</si>
  <si>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</si>
  <si>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</si>
  <si>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</si>
  <si>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</si>
  <si>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</si>
  <si>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</si>
  <si>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</si>
  <si>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</si>
  <si>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</si>
  <si>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</si>
  <si>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</si>
  <si>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</si>
  <si>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</si>
  <si>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</si>
  <si>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</si>
  <si>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</si>
  <si>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</si>
  <si>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</si>
  <si>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</si>
  <si>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</si>
  <si>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</si>
  <si>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</si>
  <si>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</si>
  <si>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</si>
  <si>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</si>
  <si>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</si>
  <si>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</si>
  <si>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</si>
  <si>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</si>
  <si>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</si>
  <si>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</si>
  <si>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</si>
  <si>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</si>
  <si>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</si>
  <si>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</si>
  <si>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</si>
  <si>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</si>
  <si>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</si>
  <si>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</si>
  <si>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</si>
  <si>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</si>
  <si>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</si>
  <si>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</si>
  <si>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</si>
  <si>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</si>
  <si>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</si>
  <si>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</si>
  <si>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</si>
  <si>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</si>
  <si>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</si>
  <si>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</si>
  <si>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</si>
  <si>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</si>
  <si>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</si>
  <si>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</si>
  <si>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</si>
  <si>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</si>
  <si>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</si>
  <si>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</si>
  <si>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</si>
  <si>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</si>
  <si>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</si>
  <si>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</si>
  <si>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</si>
  <si>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</si>
  <si>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</si>
  <si>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</si>
  <si>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</si>
  <si>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</si>
  <si>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</si>
  <si>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</si>
  <si>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</si>
  <si>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</si>
  <si>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</si>
  <si>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</si>
  <si>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</si>
  <si>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</si>
  <si>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</si>
  <si>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</si>
  <si>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</si>
  <si>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</si>
  <si>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</si>
  <si>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</si>
  <si>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</si>
  <si>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</si>
  <si>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</si>
  <si>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</si>
  <si>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</si>
  <si>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</si>
  <si>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</si>
  <si>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</si>
  <si>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</si>
  <si>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</si>
  <si>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</si>
  <si>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</si>
  <si>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</si>
  <si>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</si>
  <si>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</si>
  <si>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</si>
  <si>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</si>
  <si>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</si>
  <si>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</si>
  <si>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</si>
  <si>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</si>
  <si>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</si>
  <si>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</si>
  <si>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</si>
  <si>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</si>
  <si>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</si>
  <si>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</si>
  <si>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</si>
  <si>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</si>
  <si>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</si>
  <si>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</si>
  <si>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</si>
  <si>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</si>
  <si>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</si>
  <si>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</si>
  <si>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</si>
  <si>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</si>
  <si>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</si>
  <si>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</si>
  <si>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</si>
  <si>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</si>
  <si>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</si>
  <si>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</si>
  <si>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</si>
  <si>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</si>
  <si>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</si>
  <si>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</si>
  <si>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</si>
  <si>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</si>
  <si>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</si>
  <si>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</si>
  <si>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</si>
  <si>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</si>
  <si>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</si>
  <si>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</si>
  <si>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</si>
  <si>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</si>
  <si>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</si>
  <si>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</si>
  <si>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</si>
  <si>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</si>
  <si>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</si>
  <si>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</si>
  <si>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</si>
  <si>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</si>
  <si>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</si>
  <si>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</si>
  <si>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</si>
  <si>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</si>
  <si>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</si>
  <si>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</si>
  <si>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</si>
  <si>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</si>
  <si>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</si>
  <si>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</si>
  <si>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</si>
  <si>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</si>
  <si>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</si>
  <si>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</si>
  <si>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</si>
  <si>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</si>
  <si>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</si>
  <si>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</si>
  <si>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</si>
  <si>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</si>
  <si>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</si>
  <si>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</si>
  <si>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</si>
  <si>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</si>
  <si>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</si>
  <si>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</si>
  <si>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</si>
  <si>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</si>
  <si>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</si>
  <si>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</si>
  <si>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</si>
  <si>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</si>
  <si>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</si>
  <si>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</si>
  <si>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</si>
  <si>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</si>
  <si>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</si>
  <si>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</si>
  <si>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</si>
  <si>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</si>
  <si>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</si>
  <si>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</si>
  <si>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</si>
  <si>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</si>
  <si>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</si>
  <si>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</si>
  <si>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</si>
  <si>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</si>
  <si>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</si>
  <si>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</si>
  <si>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</si>
  <si>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</si>
  <si>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</si>
  <si>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</si>
  <si>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</si>
  <si>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</si>
  <si>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</si>
  <si>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</si>
  <si>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</si>
  <si>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</si>
  <si>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</si>
  <si>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</si>
  <si>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</si>
  <si>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</si>
  <si>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</si>
  <si>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</si>
  <si>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</si>
  <si>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</si>
  <si>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</si>
  <si>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</si>
  <si>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</si>
  <si>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</si>
  <si>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</si>
  <si>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</si>
  <si>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</si>
  <si>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</si>
  <si>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</si>
  <si>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</si>
  <si>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</si>
  <si>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</si>
  <si>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</si>
  <si>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</si>
  <si>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</si>
  <si>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</si>
  <si>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</si>
  <si>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</si>
  <si>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</si>
  <si>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</si>
  <si>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</si>
  <si>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</si>
  <si>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</si>
  <si>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</si>
  <si>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</si>
  <si>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</si>
  <si>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</si>
  <si>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</si>
  <si>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</si>
  <si>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</si>
  <si>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</si>
  <si>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</si>
  <si>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</si>
  <si>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</si>
  <si>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</si>
  <si>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</si>
  <si>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</si>
  <si>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</si>
  <si>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</si>
  <si>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</si>
  <si>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</si>
  <si>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</si>
  <si>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</si>
  <si>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</si>
  <si>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</si>
  <si>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</si>
  <si>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</si>
  <si>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</si>
  <si>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</si>
  <si>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</si>
  <si>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</si>
  <si>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</si>
  <si>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</si>
  <si>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</si>
  <si>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</si>
  <si>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</si>
  <si>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</si>
  <si>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</si>
  <si>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</si>
  <si>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</si>
  <si>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</si>
  <si>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</si>
  <si>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</si>
  <si>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</si>
  <si>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</si>
  <si>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</si>
  <si>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</si>
  <si>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</si>
  <si>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</si>
  <si>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</si>
  <si>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</si>
  <si>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</si>
  <si>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</si>
  <si>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</si>
  <si>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</si>
  <si>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</si>
  <si>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</si>
  <si>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</si>
  <si>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</si>
  <si>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</si>
  <si>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</si>
  <si>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</si>
  <si>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</si>
  <si>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</si>
  <si>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</si>
  <si>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</si>
  <si>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</si>
  <si>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</si>
  <si>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</si>
  <si>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</si>
  <si>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</si>
  <si>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</si>
  <si>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</si>
  <si>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</si>
  <si>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</si>
  <si>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</si>
  <si>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</si>
  <si>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</si>
  <si>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</si>
  <si>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</si>
  <si>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</si>
  <si>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</si>
  <si>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</si>
  <si>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</si>
  <si>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</si>
  <si>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</si>
  <si>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</si>
  <si>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</si>
  <si>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</si>
  <si>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</si>
  <si>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</si>
  <si>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</si>
  <si>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</si>
  <si>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</si>
  <si>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</si>
  <si>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</si>
  <si>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</si>
  <si>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</si>
  <si>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</si>
  <si>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</si>
  <si>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</si>
  <si>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</si>
  <si>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</si>
  <si>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</si>
  <si>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</si>
  <si>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</si>
  <si>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</si>
  <si>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</si>
  <si>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</si>
  <si>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</si>
  <si>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</si>
  <si>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</si>
  <si>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</si>
  <si>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</si>
  <si>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</si>
  <si>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</si>
  <si>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</si>
  <si>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</si>
  <si>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</si>
  <si>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</si>
  <si>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</si>
  <si>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</si>
  <si>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</si>
  <si>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</si>
  <si>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</si>
  <si>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</si>
  <si>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</si>
  <si>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</si>
  <si>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</si>
  <si>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</si>
  <si>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</si>
  <si>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</si>
  <si>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</si>
  <si>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</si>
  <si>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</si>
  <si>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</si>
  <si>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</si>
  <si>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</si>
  <si>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</si>
  <si>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</si>
  <si>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</si>
  <si>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</si>
  <si>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</si>
  <si>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</si>
  <si>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</si>
  <si>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</si>
  <si>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</si>
  <si>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</si>
  <si>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</si>
  <si>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</si>
  <si>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</si>
  <si>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</si>
  <si>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</si>
  <si>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</si>
  <si>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</si>
  <si>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</si>
  <si>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</si>
  <si>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</si>
  <si>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</si>
  <si>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</si>
  <si>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</si>
  <si>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</si>
  <si>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</si>
  <si>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</si>
  <si>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</si>
  <si>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</si>
  <si>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</si>
  <si>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</si>
  <si>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</si>
  <si>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</si>
  <si>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</si>
  <si>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</si>
  <si>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</si>
  <si>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</si>
  <si>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</si>
  <si>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</si>
  <si>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</si>
  <si>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</si>
  <si>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</si>
  <si>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</si>
  <si>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</si>
  <si>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</si>
  <si>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</si>
  <si>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</si>
  <si>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</si>
  <si>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</si>
  <si>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</si>
  <si>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</si>
  <si>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</si>
  <si>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</si>
  <si>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</si>
  <si>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</si>
  <si>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</si>
  <si>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</si>
  <si>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</si>
  <si>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</si>
  <si>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</si>
  <si>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</si>
  <si>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</si>
  <si>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</si>
  <si>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</si>
  <si>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</si>
  <si>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</si>
  <si>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</si>
  <si>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</si>
  <si>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</si>
  <si>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</si>
  <si>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</si>
  <si>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</si>
  <si>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</si>
  <si>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</si>
  <si>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</si>
  <si>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</si>
  <si>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</si>
  <si>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</si>
  <si>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</si>
  <si>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</si>
  <si>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</si>
  <si>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</si>
  <si>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</si>
  <si>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</si>
  <si>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</si>
  <si>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</si>
  <si>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</si>
  <si>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</si>
  <si>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</si>
  <si>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</si>
  <si>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</si>
  <si>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</si>
  <si>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</si>
  <si>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</si>
  <si>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</si>
  <si>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</si>
  <si>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</si>
  <si>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</si>
  <si>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</si>
  <si>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</si>
  <si>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</si>
  <si>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</si>
  <si>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</si>
  <si>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</si>
  <si>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</si>
  <si>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</si>
  <si>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</si>
  <si>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</si>
  <si>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</si>
  <si>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</si>
  <si>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</si>
  <si>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</si>
  <si>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</si>
  <si>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</si>
  <si>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</si>
  <si>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</si>
  <si>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</si>
  <si>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</si>
  <si>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</si>
  <si>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</si>
  <si>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</si>
  <si>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</si>
  <si>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</si>
  <si>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</si>
  <si>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</si>
  <si>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</si>
  <si>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</si>
  <si>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</si>
  <si>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</si>
  <si>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</si>
  <si>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</si>
  <si>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</si>
  <si>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</si>
  <si>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</si>
  <si>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</si>
  <si>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</si>
  <si>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</si>
  <si>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</si>
  <si>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</si>
  <si>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</si>
  <si>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</si>
  <si>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</si>
  <si>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</si>
  <si>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</si>
  <si>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</si>
  <si>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</si>
  <si>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</si>
  <si>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</si>
  <si>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</si>
  <si>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</si>
  <si>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</si>
  <si>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</si>
  <si>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</si>
  <si>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</si>
  <si>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</si>
  <si>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</si>
  <si>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</si>
  <si>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</si>
  <si>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</si>
  <si>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</si>
  <si>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</si>
  <si>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</si>
  <si>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</si>
  <si>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</si>
  <si>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</si>
  <si>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</si>
  <si>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</si>
  <si>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</si>
  <si>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</si>
  <si>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</si>
  <si>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</si>
  <si>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</si>
  <si>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</si>
  <si>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</si>
  <si>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</si>
  <si>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</si>
  <si>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</si>
  <si>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</si>
  <si>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</si>
  <si>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</si>
  <si>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</si>
  <si>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</si>
  <si>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</si>
  <si>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</si>
  <si>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</si>
  <si>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</si>
  <si>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</si>
  <si>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</si>
  <si>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</si>
  <si>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</si>
  <si>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</si>
  <si>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</si>
  <si>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</si>
  <si>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</si>
  <si>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</si>
  <si>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</si>
  <si>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</si>
  <si>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</si>
  <si>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</si>
  <si>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</si>
  <si>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</si>
  <si>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</si>
  <si>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</si>
  <si>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</si>
  <si>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</si>
  <si>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</si>
  <si>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</si>
  <si>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</si>
  <si>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</si>
  <si>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</si>
  <si>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</si>
  <si>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</si>
  <si>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</si>
  <si>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</si>
  <si>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</si>
  <si>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</si>
  <si>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</si>
  <si>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</si>
  <si>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</si>
  <si>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</si>
  <si>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</si>
  <si>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</si>
  <si>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</si>
  <si>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</si>
  <si>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</si>
  <si>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</si>
  <si>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</si>
  <si>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</si>
  <si>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</si>
  <si>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</si>
  <si>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</si>
  <si>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</si>
  <si>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</si>
  <si>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</si>
  <si>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</si>
  <si>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</si>
  <si>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</si>
  <si>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</si>
  <si>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</si>
  <si>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</si>
  <si>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</si>
  <si>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</si>
  <si>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</si>
  <si>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</si>
  <si>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</si>
  <si>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</si>
  <si>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</si>
  <si>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</si>
  <si>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</si>
  <si>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</si>
  <si>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</si>
  <si>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</si>
  <si>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</si>
  <si>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</si>
  <si>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</si>
  <si>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</si>
  <si>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</si>
  <si>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</si>
  <si>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</si>
  <si>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</si>
  <si>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</si>
  <si>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</si>
  <si>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</si>
  <si>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</si>
  <si>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</si>
  <si>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</si>
  <si>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</si>
  <si>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</si>
  <si>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</si>
  <si>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</si>
  <si>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</si>
  <si>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</si>
  <si>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</si>
  <si>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</si>
  <si>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</si>
  <si>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</si>
  <si>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</si>
  <si>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</si>
  <si>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</si>
  <si>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</si>
  <si>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</si>
  <si>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</si>
  <si>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</si>
  <si>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</si>
  <si>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</si>
  <si>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</si>
  <si>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</si>
  <si>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</si>
  <si>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</si>
  <si>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</si>
  <si>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</si>
  <si>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</si>
  <si>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</si>
  <si>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</si>
  <si>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</si>
  <si>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</si>
  <si>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</si>
  <si>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</si>
  <si>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</si>
  <si>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</si>
  <si>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</si>
  <si>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</si>
  <si>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</si>
  <si>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</si>
  <si>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</si>
  <si>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</si>
  <si>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</si>
  <si>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</si>
  <si>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</si>
  <si>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</si>
  <si>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</si>
  <si>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</si>
  <si>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</si>
  <si>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</si>
  <si>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</si>
  <si>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</si>
  <si>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</si>
  <si>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</si>
  <si>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</si>
  <si>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</si>
  <si>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</si>
  <si>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</si>
  <si>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</si>
  <si>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</si>
  <si>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</si>
  <si>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</si>
  <si>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</si>
  <si>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</si>
  <si>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</si>
  <si>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</si>
  <si>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</si>
  <si>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</si>
  <si>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</si>
  <si>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</si>
  <si>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</si>
  <si>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</si>
  <si>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</si>
  <si>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</si>
  <si>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</si>
  <si>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</si>
  <si>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</si>
  <si>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</si>
  <si>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</si>
  <si>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</si>
  <si>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</si>
  <si>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</si>
  <si>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</si>
  <si>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</si>
  <si>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</si>
  <si>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</si>
  <si>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</si>
  <si>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</si>
  <si>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</si>
  <si>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</si>
  <si>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</si>
  <si>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</si>
  <si>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</si>
  <si>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</si>
  <si>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</si>
  <si>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</si>
  <si>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</si>
  <si>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</si>
  <si>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</si>
  <si>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</si>
  <si>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</si>
  <si>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</si>
  <si>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</si>
  <si>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</si>
  <si>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</si>
  <si>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</si>
  <si>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</si>
  <si>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</si>
  <si>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</si>
  <si>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</si>
  <si>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</si>
  <si>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</si>
  <si>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</si>
  <si>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</si>
  <si>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</si>
  <si>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</si>
  <si>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</si>
  <si>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</si>
  <si>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</si>
  <si>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</si>
  <si>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</si>
  <si>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</si>
  <si>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</si>
  <si>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</si>
  <si>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</si>
  <si>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</si>
  <si>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</si>
  <si>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</si>
  <si>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</si>
  <si>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</si>
  <si>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</si>
  <si>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</si>
  <si>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</si>
  <si>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</si>
  <si>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</si>
  <si>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</si>
  <si>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</si>
  <si>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</si>
  <si>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</si>
  <si>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</si>
  <si>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</si>
  <si>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</si>
  <si>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</si>
  <si>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</si>
  <si>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</si>
  <si>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</si>
  <si>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</si>
  <si>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</si>
  <si>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</si>
  <si>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</si>
  <si>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</si>
  <si>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</si>
  <si>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</si>
  <si>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</si>
  <si>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</si>
  <si>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</si>
  <si>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</si>
  <si>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</si>
  <si>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</si>
  <si>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</si>
  <si>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</si>
  <si>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</si>
  <si>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</si>
  <si>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</si>
  <si>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</si>
  <si>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</si>
  <si>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</si>
  <si>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</si>
  <si>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</si>
  <si>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</si>
  <si>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</si>
  <si>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</si>
  <si>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</si>
  <si>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</si>
  <si>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</si>
  <si>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</si>
  <si>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</si>
  <si>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</si>
  <si>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</si>
  <si>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</si>
  <si>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</si>
  <si>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</si>
  <si>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</si>
  <si>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</si>
  <si>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</si>
  <si>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</si>
  <si>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</si>
  <si>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</si>
  <si>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</si>
  <si>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</si>
  <si>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</si>
  <si>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</si>
  <si>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</si>
  <si>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</si>
  <si>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</si>
  <si>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</si>
  <si>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</si>
  <si>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</si>
  <si>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</si>
  <si>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</si>
  <si>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</si>
  <si>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</si>
  <si>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</si>
  <si>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</si>
  <si>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</si>
  <si>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</si>
  <si>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</si>
  <si>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</si>
  <si>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</si>
  <si>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</si>
  <si>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</si>
  <si>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</si>
  <si>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</si>
  <si>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</si>
  <si>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</si>
  <si>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</si>
  <si>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</si>
  <si>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</si>
  <si>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</si>
  <si>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</si>
  <si>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</si>
  <si>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</si>
  <si>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</si>
  <si>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</si>
  <si>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</si>
  <si>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</si>
  <si>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</si>
  <si>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</si>
  <si>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</si>
  <si>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</si>
  <si>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</si>
  <si>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</si>
  <si>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</si>
  <si>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</si>
  <si>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</si>
  <si>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</si>
  <si>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</si>
  <si>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</si>
  <si>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</si>
  <si>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</si>
  <si>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</si>
  <si>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</si>
  <si>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</si>
  <si>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</si>
  <si>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</si>
  <si>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</si>
  <si>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</si>
  <si>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</si>
  <si>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</si>
  <si>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</si>
  <si>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</si>
  <si>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</si>
  <si>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</si>
  <si>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</si>
  <si>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</si>
  <si>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</si>
  <si>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</si>
  <si>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</si>
  <si>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</si>
  <si>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</si>
  <si>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</si>
  <si>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</si>
  <si>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</si>
  <si>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</si>
  <si>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</si>
  <si>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</si>
  <si>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</si>
  <si>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</si>
  <si>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</si>
  <si>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</si>
  <si>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</si>
  <si>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</si>
  <si>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</si>
  <si>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</si>
  <si>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</si>
  <si>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</si>
  <si>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</si>
  <si>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</si>
  <si>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</si>
  <si>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</si>
  <si>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</si>
  <si>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</si>
  <si>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</si>
  <si>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</si>
  <si>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</si>
  <si>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</si>
  <si>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</si>
  <si>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</si>
  <si>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</si>
  <si>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</si>
  <si>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</si>
  <si>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</si>
  <si>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</si>
  <si>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</si>
  <si>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</si>
  <si>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</si>
  <si>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</si>
  <si>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</si>
  <si>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</si>
  <si>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</si>
  <si>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</si>
  <si>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</si>
  <si>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</si>
  <si>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</si>
  <si>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</si>
  <si>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</si>
  <si>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</si>
  <si>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</si>
  <si>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</si>
  <si>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</si>
  <si>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</si>
  <si>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</si>
  <si>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</si>
  <si>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</si>
  <si>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</si>
  <si>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</si>
  <si>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</si>
  <si>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</si>
  <si>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</si>
  <si>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</si>
  <si>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</si>
  <si>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</si>
  <si>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</si>
  <si>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</si>
  <si>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</si>
  <si>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</si>
  <si>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</si>
  <si>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</si>
  <si>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</si>
  <si>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</si>
  <si>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</si>
  <si>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</si>
  <si>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</si>
  <si>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</si>
  <si>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</si>
  <si>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</si>
  <si>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</si>
  <si>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</si>
  <si>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</si>
  <si>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</si>
  <si>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</si>
  <si>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</si>
  <si>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</si>
  <si>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</si>
  <si>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</si>
  <si>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</si>
  <si>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</si>
  <si>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</si>
  <si>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</si>
  <si>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</si>
  <si>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</si>
  <si>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</si>
  <si>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</si>
  <si>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</si>
  <si>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</si>
  <si>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</si>
  <si>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</si>
  <si>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</si>
  <si>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</si>
  <si>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</si>
  <si>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</si>
  <si>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</si>
  <si>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</si>
  <si>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</si>
  <si>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</si>
  <si>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</si>
  <si>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</si>
  <si>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</si>
  <si>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</si>
  <si>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</si>
  <si>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</si>
  <si>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</si>
  <si>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</si>
  <si>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</si>
  <si>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</si>
  <si>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</si>
  <si>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</si>
  <si>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</si>
  <si>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</si>
  <si>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</si>
  <si>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</si>
  <si>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</si>
  <si>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</si>
  <si>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</si>
  <si>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</si>
  <si>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</si>
  <si>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</si>
  <si>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</si>
  <si>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</si>
  <si>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</si>
  <si>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</si>
  <si>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</si>
  <si>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</si>
  <si>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</si>
  <si>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</si>
  <si>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</si>
  <si>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</si>
  <si>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</si>
  <si>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</si>
  <si>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</si>
  <si>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</si>
  <si>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</si>
  <si>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</si>
  <si>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</si>
  <si>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</si>
  <si>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</si>
  <si>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</si>
  <si>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</si>
  <si>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</si>
  <si>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</si>
  <si>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</si>
  <si>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</si>
  <si>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</si>
  <si>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</si>
  <si>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</si>
  <si>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</si>
  <si>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</si>
  <si>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</si>
  <si>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</si>
  <si>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</si>
  <si>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</si>
  <si>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</si>
  <si>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</si>
  <si>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</si>
  <si>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</si>
  <si>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</si>
  <si>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</si>
  <si>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</si>
  <si>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</si>
  <si>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</si>
  <si>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</si>
  <si>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</si>
  <si>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</si>
  <si>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</si>
  <si>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</si>
  <si>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</si>
  <si>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</si>
  <si>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</si>
  <si>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</si>
  <si>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</si>
  <si>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</si>
  <si>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</si>
  <si>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</si>
  <si>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</si>
  <si>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</si>
  <si>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</si>
  <si>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</si>
  <si>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</si>
  <si>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</si>
  <si>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</si>
  <si>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</si>
  <si>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</si>
  <si>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</si>
  <si>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</si>
  <si>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</si>
  <si>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</si>
  <si>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</si>
  <si>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</si>
  <si>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</si>
  <si>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</si>
  <si>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</si>
  <si>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</si>
  <si>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</si>
  <si>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</si>
  <si>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</si>
  <si>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</si>
  <si>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</si>
  <si>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</si>
  <si>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</si>
  <si>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</si>
  <si>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</si>
  <si>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</si>
  <si>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</si>
  <si>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</si>
  <si>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</si>
  <si>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</si>
  <si>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</si>
  <si>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</si>
  <si>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</si>
  <si>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</si>
  <si>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</si>
  <si>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</si>
  <si>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</si>
  <si>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</si>
  <si>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</si>
  <si>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</si>
  <si>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</si>
  <si>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</si>
  <si>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</si>
  <si>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</si>
  <si>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</si>
  <si>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</si>
  <si>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</si>
  <si>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</si>
  <si>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</si>
  <si>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</si>
  <si>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</si>
  <si>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</si>
  <si>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</si>
  <si>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</si>
  <si>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</si>
  <si>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</si>
  <si>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</si>
  <si>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</si>
  <si>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</si>
  <si>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</si>
  <si>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</si>
  <si>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</si>
  <si>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</si>
  <si>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</si>
  <si>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</si>
  <si>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</si>
  <si>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</si>
  <si>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</si>
  <si>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</si>
  <si>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</si>
  <si>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</si>
  <si>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</si>
  <si>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</si>
  <si>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</si>
  <si>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</si>
  <si>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</si>
  <si>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</si>
  <si>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</si>
  <si>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</si>
  <si>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</si>
  <si>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</si>
  <si>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</si>
  <si>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</si>
  <si>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</si>
  <si>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</si>
  <si>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</si>
  <si>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</si>
  <si>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</si>
  <si>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</si>
  <si>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</si>
  <si>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</si>
  <si>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</si>
  <si>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</si>
  <si>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</si>
  <si>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</si>
  <si>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</si>
  <si>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</si>
  <si>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</si>
  <si>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</si>
  <si>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</si>
  <si>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</si>
  <si>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</si>
  <si>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</si>
  <si>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</si>
  <si>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</si>
  <si>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</si>
  <si>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</si>
  <si>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</si>
  <si>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</si>
  <si>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</si>
  <si>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</si>
  <si>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</si>
  <si>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</si>
  <si>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</si>
  <si>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</si>
  <si>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</si>
  <si>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</si>
  <si>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</si>
  <si>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</si>
  <si>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</si>
  <si>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</si>
  <si>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</si>
  <si>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</si>
  <si>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</si>
  <si>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</si>
  <si>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</si>
  <si>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</si>
  <si>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</si>
  <si>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</si>
  <si>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</si>
  <si>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</si>
  <si>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</si>
  <si>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</si>
  <si>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</si>
  <si>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</si>
  <si>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</si>
  <si>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</si>
  <si>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</si>
  <si>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</si>
  <si>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</si>
  <si>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</si>
  <si>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</si>
  <si>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</si>
  <si>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</si>
  <si>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</si>
  <si>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</si>
  <si>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</si>
  <si>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</si>
  <si>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</si>
  <si>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</si>
  <si>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</si>
  <si>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</si>
  <si>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</si>
  <si>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</si>
  <si>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</si>
  <si>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</si>
  <si>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</si>
  <si>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</si>
  <si>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</si>
  <si>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</si>
  <si>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</si>
  <si>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</si>
  <si>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</si>
  <si>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</si>
  <si>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</si>
  <si>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</si>
  <si>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</si>
  <si>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</si>
  <si>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</si>
  <si>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</si>
  <si>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</si>
  <si>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</si>
  <si>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</si>
  <si>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</si>
  <si>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</si>
  <si>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</si>
  <si>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</si>
  <si>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</si>
  <si>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</si>
  <si>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</si>
  <si>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</si>
  <si>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</si>
  <si>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</si>
  <si>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</si>
  <si>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</si>
  <si>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</si>
  <si>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</si>
  <si>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</si>
  <si>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</si>
  <si>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</si>
  <si>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</si>
  <si>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</si>
  <si>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</si>
  <si>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</si>
  <si>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</si>
  <si>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</si>
  <si>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</si>
  <si>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</si>
  <si>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</si>
  <si>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</si>
  <si>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</si>
  <si>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</si>
  <si>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</si>
  <si>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</si>
  <si>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</si>
  <si>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</si>
  <si>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</si>
  <si>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</si>
  <si>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</si>
  <si>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</si>
  <si>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</si>
  <si>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</si>
  <si>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</si>
  <si>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</si>
  <si>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</si>
  <si>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</si>
  <si>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</si>
  <si>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</si>
  <si>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</si>
  <si>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</si>
  <si>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</si>
  <si>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</si>
  <si>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</si>
  <si>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</si>
  <si>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</si>
  <si>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</si>
  <si>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</si>
  <si>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</si>
  <si>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</si>
  <si>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</si>
  <si>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</si>
  <si>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</si>
  <si>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</si>
  <si>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</si>
  <si>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</si>
  <si>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</si>
  <si>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</si>
  <si>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</si>
  <si>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</si>
  <si>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</si>
  <si>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</si>
  <si>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</si>
  <si>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</si>
  <si>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</si>
  <si>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</si>
  <si>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</si>
  <si>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</si>
  <si>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</si>
  <si>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</si>
  <si>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</si>
  <si>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</si>
  <si>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</si>
  <si>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</si>
  <si>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</si>
  <si>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</si>
  <si>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</si>
  <si>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</si>
  <si>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</si>
  <si>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</si>
  <si>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</si>
  <si>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</si>
  <si>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</si>
  <si>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</si>
  <si>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</si>
  <si>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</si>
  <si>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</si>
  <si>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</si>
  <si>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</si>
  <si>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</si>
  <si>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</si>
  <si>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</si>
  <si>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</si>
  <si>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</si>
  <si>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</si>
  <si>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</si>
  <si>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</si>
  <si>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</si>
  <si>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</si>
  <si>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</si>
  <si>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</si>
  <si>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</si>
  <si>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</si>
  <si>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</si>
  <si>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</si>
  <si>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</si>
  <si>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</si>
  <si>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</si>
  <si>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</si>
  <si>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</si>
  <si>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</si>
  <si>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</si>
  <si>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</si>
  <si>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</si>
  <si>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</si>
  <si>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</si>
  <si>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</si>
  <si>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</si>
  <si>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</si>
  <si>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</si>
  <si>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</si>
  <si>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</si>
  <si>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</si>
  <si>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</si>
  <si>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</si>
  <si>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</si>
  <si>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</si>
  <si>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</si>
  <si>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</si>
  <si>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</si>
  <si>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</si>
  <si>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</si>
  <si>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</si>
  <si>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</si>
  <si>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</si>
  <si>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</si>
  <si>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</si>
  <si>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</si>
  <si>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</si>
  <si>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</si>
  <si>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</si>
  <si>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</si>
  <si>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</si>
  <si>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</si>
  <si>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</si>
  <si>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</si>
  <si>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</si>
  <si>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</si>
  <si>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</si>
  <si>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</si>
  <si>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</si>
  <si>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</si>
  <si>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</si>
  <si>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</si>
  <si>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</si>
  <si>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</si>
  <si>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</si>
  <si>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</si>
  <si>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</si>
  <si>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</si>
  <si>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</si>
  <si>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</si>
  <si>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</si>
  <si>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</si>
  <si>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</si>
  <si>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</si>
  <si>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</si>
  <si>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</si>
  <si>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</si>
  <si>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</si>
  <si>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</si>
  <si>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</si>
  <si>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</si>
  <si>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</si>
  <si>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</si>
  <si>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</si>
  <si>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</si>
  <si>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</si>
  <si>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</si>
  <si>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</si>
  <si>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</si>
  <si>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</si>
  <si>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</si>
  <si>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</si>
  <si>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</si>
  <si>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</si>
  <si>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</si>
  <si>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</si>
  <si>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</si>
  <si>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</si>
  <si>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</si>
  <si>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</si>
  <si>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</si>
  <si>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</si>
  <si>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</si>
  <si>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</si>
  <si>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</si>
  <si>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</si>
  <si>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</si>
  <si>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</si>
  <si>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</si>
  <si>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</si>
  <si>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</si>
  <si>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</si>
  <si>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</si>
  <si>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</si>
  <si>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</si>
  <si>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</si>
  <si>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</si>
  <si>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</si>
  <si>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</si>
  <si>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</si>
  <si>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</si>
  <si>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</si>
  <si>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</si>
  <si>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</si>
  <si>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</si>
  <si>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</si>
  <si>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</si>
  <si>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</si>
  <si>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</si>
  <si>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</si>
  <si>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</si>
  <si>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</si>
  <si>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</si>
  <si>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</si>
  <si>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</si>
  <si>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</si>
  <si>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</si>
  <si>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</si>
  <si>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</si>
  <si>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</si>
  <si>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</si>
  <si>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</si>
  <si>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</si>
  <si>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</si>
  <si>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</si>
  <si>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</si>
  <si>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</si>
  <si>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</si>
  <si>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</si>
  <si>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</si>
  <si>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</si>
  <si>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</si>
  <si>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</si>
  <si>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</si>
  <si>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</si>
  <si>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</si>
  <si>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</si>
  <si>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</si>
  <si>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</si>
  <si>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</si>
  <si>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</si>
  <si>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</si>
  <si>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</si>
  <si>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</si>
  <si>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</si>
  <si>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</si>
  <si>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</si>
  <si>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</si>
  <si>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</si>
  <si>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</si>
  <si>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</si>
  <si>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</si>
  <si>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</si>
  <si>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</si>
  <si>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</si>
  <si>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</si>
  <si>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</si>
  <si>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</si>
  <si>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</si>
  <si>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</si>
  <si>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</si>
  <si>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</si>
  <si>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</si>
  <si>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</si>
  <si>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</si>
  <si>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</si>
  <si>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</si>
  <si>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</si>
  <si>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</si>
  <si>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</si>
  <si>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</si>
  <si>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</si>
  <si>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</si>
  <si>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</si>
  <si>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</si>
  <si>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</si>
  <si>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</si>
  <si>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</si>
  <si>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</si>
  <si>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</si>
  <si>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</si>
  <si>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</si>
  <si>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</si>
  <si>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</si>
  <si>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</si>
  <si>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</si>
  <si>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</si>
  <si>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</si>
  <si>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</si>
  <si>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</si>
  <si>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</si>
  <si>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</si>
  <si>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</si>
  <si>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</si>
  <si>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</si>
  <si>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</si>
  <si>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</si>
  <si>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</si>
  <si>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</si>
  <si>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</si>
  <si>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</si>
  <si>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</si>
  <si>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</si>
  <si>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</si>
  <si>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</si>
  <si>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</si>
  <si>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</si>
  <si>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</si>
  <si>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</si>
  <si>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</si>
  <si>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</si>
  <si>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</si>
  <si>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</si>
  <si>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</si>
  <si>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</si>
  <si>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</si>
  <si>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</si>
  <si>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</si>
  <si>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</si>
  <si>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</si>
  <si>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</si>
  <si>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</si>
  <si>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</si>
  <si>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</si>
  <si>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</si>
  <si>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</si>
  <si>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</si>
  <si>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</si>
  <si>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</si>
  <si>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</si>
  <si>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</si>
  <si>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</si>
  <si>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</si>
  <si>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</si>
  <si>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</si>
  <si>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</si>
  <si>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</si>
  <si>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</si>
  <si>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</si>
  <si>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</si>
  <si>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</si>
  <si>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</si>
  <si>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</si>
  <si>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</si>
  <si>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</si>
  <si>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</si>
  <si>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</si>
  <si>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</si>
  <si>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</si>
  <si>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</si>
  <si>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</si>
  <si>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</si>
  <si>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</si>
  <si>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</si>
  <si>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</si>
  <si>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</si>
  <si>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</si>
  <si>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</si>
  <si>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</si>
  <si>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</si>
  <si>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</si>
  <si>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</si>
  <si>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</si>
  <si>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</si>
  <si>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</si>
  <si>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</si>
  <si>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</si>
  <si>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</si>
  <si>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</si>
  <si>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</si>
  <si>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</si>
  <si>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</si>
  <si>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</si>
  <si>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</si>
  <si>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</si>
  <si>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</si>
  <si>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</si>
  <si>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</si>
  <si>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</si>
  <si>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</si>
  <si>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</si>
  <si>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</si>
  <si>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</si>
  <si>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</si>
  <si>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</si>
  <si>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</si>
  <si>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</si>
  <si>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</si>
  <si>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</si>
  <si>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</si>
  <si>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</si>
  <si>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</si>
  <si>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</si>
  <si>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</si>
  <si>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</si>
  <si>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</si>
  <si>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</si>
  <si>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</si>
  <si>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</si>
  <si>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</si>
  <si>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</si>
  <si>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</si>
  <si>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</si>
  <si>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</si>
  <si>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</si>
  <si>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</si>
  <si>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</si>
  <si>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</si>
  <si>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</si>
  <si>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</si>
  <si>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</si>
  <si>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</si>
  <si>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</si>
  <si>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</si>
  <si>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</si>
  <si>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</si>
  <si>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</si>
  <si>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</si>
  <si>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</si>
  <si>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</si>
  <si>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</si>
  <si>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</si>
  <si>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</si>
  <si>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</si>
  <si>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</si>
  <si>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</si>
  <si>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</si>
  <si>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</si>
  <si>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</si>
  <si>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</si>
  <si>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</si>
  <si>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</si>
  <si>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</si>
  <si>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</si>
  <si>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</si>
  <si>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</si>
  <si>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</si>
  <si>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</si>
  <si>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</si>
  <si>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</si>
  <si>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</si>
  <si>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</si>
  <si>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</si>
  <si>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</si>
  <si>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</si>
  <si>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</si>
  <si>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</si>
  <si>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</si>
  <si>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</si>
  <si>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</si>
  <si>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</si>
  <si>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</si>
  <si>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</si>
  <si>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</si>
  <si>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</si>
  <si>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</si>
  <si>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</si>
  <si>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</si>
  <si>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</si>
  <si>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</si>
  <si>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</si>
  <si>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</si>
  <si>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</si>
  <si>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</si>
  <si>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</si>
  <si>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</si>
  <si>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</si>
  <si>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</si>
  <si>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</si>
  <si>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</si>
  <si>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</si>
  <si>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</si>
  <si>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</si>
  <si>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</si>
  <si>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</si>
  <si>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</si>
  <si>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</si>
  <si>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</si>
  <si>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</si>
  <si>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</si>
  <si>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</si>
  <si>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</si>
  <si>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</si>
  <si>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</si>
  <si>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</si>
  <si>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</si>
  <si>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</si>
  <si>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</si>
  <si>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</si>
  <si>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</si>
  <si>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</si>
  <si>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</si>
  <si>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</si>
  <si>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</si>
  <si>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</si>
  <si>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</si>
  <si>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</si>
  <si>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</si>
  <si>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</si>
  <si>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</si>
  <si>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</si>
  <si>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</si>
  <si>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</si>
  <si>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</si>
  <si>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</si>
  <si>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</si>
  <si>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</si>
  <si>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</si>
  <si>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</si>
  <si>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</si>
  <si>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</si>
  <si>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</si>
  <si>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</si>
  <si>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</si>
  <si>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</si>
  <si>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</si>
  <si>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</si>
  <si>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</si>
  <si>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</si>
  <si>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</si>
  <si>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</si>
  <si>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</si>
  <si>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</si>
  <si>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</si>
  <si>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</si>
  <si>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</si>
  <si>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</si>
  <si>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</si>
  <si>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</si>
  <si>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</si>
  <si>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</si>
  <si>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</si>
  <si>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</si>
  <si>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</si>
  <si>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</si>
  <si>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</si>
  <si>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</si>
  <si>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</si>
  <si>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</si>
  <si>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</si>
  <si>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</si>
  <si>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</si>
  <si>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</si>
  <si>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</si>
  <si>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</si>
  <si>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</si>
  <si>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</si>
  <si>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</si>
  <si>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</si>
  <si>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</si>
  <si>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</si>
  <si>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</si>
  <si>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</si>
  <si>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</si>
  <si>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</si>
  <si>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</si>
  <si>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</si>
  <si>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</si>
  <si>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</si>
  <si>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</si>
  <si>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</si>
  <si>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</si>
  <si>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</si>
  <si>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</si>
  <si>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</si>
  <si>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</si>
  <si>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</si>
  <si>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</si>
  <si>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</si>
  <si>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</si>
  <si>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</si>
  <si>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</si>
  <si>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</si>
  <si>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</si>
  <si>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</si>
  <si>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</si>
  <si>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</si>
  <si>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</si>
  <si>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</si>
  <si>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</si>
  <si>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</si>
  <si>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</si>
  <si>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</si>
  <si>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</si>
  <si>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</si>
  <si>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</si>
  <si>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</si>
  <si>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</si>
  <si>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</si>
  <si>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</si>
  <si>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</si>
  <si>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</si>
  <si>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</si>
  <si>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</si>
  <si>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</si>
  <si>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</si>
  <si>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</si>
  <si>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</si>
  <si>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</si>
  <si>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</si>
  <si>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</si>
  <si>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</si>
  <si>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</si>
  <si>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</si>
  <si>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</si>
  <si>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</si>
  <si>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</si>
  <si>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</si>
  <si>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</si>
  <si>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</si>
  <si>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</si>
  <si>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</si>
  <si>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</si>
  <si>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</si>
  <si>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</si>
  <si>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</si>
  <si>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</si>
  <si>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</si>
  <si>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</si>
  <si>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</si>
  <si>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</si>
  <si>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</si>
  <si>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</si>
  <si>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</si>
  <si>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</si>
  <si>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</si>
  <si>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</si>
  <si>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</si>
  <si>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</si>
  <si>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</si>
  <si>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</si>
  <si>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</si>
  <si>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</si>
  <si>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</si>
  <si>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</si>
  <si>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</si>
  <si>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</si>
  <si>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</si>
  <si>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</si>
  <si>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</si>
  <si>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</si>
  <si>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</si>
  <si>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</si>
  <si>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</si>
  <si>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</si>
  <si>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</si>
  <si>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</si>
  <si>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</si>
  <si>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</si>
  <si>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</si>
  <si>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</si>
  <si>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</si>
  <si>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</si>
  <si>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</si>
  <si>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</si>
  <si>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</si>
  <si>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</si>
  <si>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</si>
  <si>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</si>
  <si>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</si>
  <si>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</si>
  <si>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</si>
  <si>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</si>
  <si>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</si>
  <si>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</si>
  <si>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</si>
  <si>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</si>
  <si>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</si>
  <si>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</si>
  <si>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</si>
  <si>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</si>
  <si>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</si>
  <si>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</si>
  <si>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</si>
  <si>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</si>
  <si>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</si>
  <si>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</si>
  <si>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</si>
  <si>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</si>
  <si>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</si>
  <si>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</si>
  <si>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</si>
  <si>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</si>
  <si>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</si>
  <si>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</si>
  <si>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</si>
  <si>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</si>
  <si>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</si>
  <si>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</si>
  <si>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</si>
  <si>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</si>
  <si>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</si>
  <si>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</si>
  <si>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</si>
  <si>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</si>
  <si>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</si>
  <si>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</si>
  <si>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</si>
  <si>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</si>
  <si>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</si>
  <si>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</si>
  <si>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</si>
  <si>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</si>
  <si>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</si>
  <si>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</si>
  <si>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</si>
  <si>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</si>
  <si>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</si>
  <si>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</si>
  <si>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</si>
  <si>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</si>
  <si>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</si>
  <si>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</si>
  <si>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</si>
  <si>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</si>
  <si>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</si>
  <si>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</si>
  <si>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</si>
  <si>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</si>
  <si>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</si>
  <si>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</si>
  <si>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</si>
  <si>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</si>
  <si>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</si>
  <si>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</si>
  <si>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</si>
  <si>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</si>
  <si>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</si>
  <si>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</si>
  <si>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</si>
  <si>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</si>
  <si>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</si>
  <si>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</si>
  <si>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</si>
  <si>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</si>
  <si>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</si>
  <si>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</si>
  <si>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</si>
  <si>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</si>
  <si>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</si>
  <si>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</si>
  <si>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</si>
  <si>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</si>
  <si>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</si>
  <si>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</si>
  <si>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</si>
  <si>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</si>
  <si>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</si>
  <si>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</si>
  <si>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</si>
  <si>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</si>
  <si>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</si>
  <si>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</si>
  <si>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</si>
  <si>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</si>
  <si>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</si>
  <si>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</si>
  <si>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</si>
  <si>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</si>
  <si>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</si>
  <si>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</si>
  <si>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</si>
  <si>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</si>
  <si>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</si>
  <si>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</si>
  <si>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</si>
  <si>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</si>
  <si>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</si>
  <si>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</si>
  <si>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</si>
  <si>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</si>
  <si>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</si>
  <si>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</si>
  <si>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</si>
  <si>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</si>
  <si>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</si>
  <si>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</si>
  <si>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</si>
  <si>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</si>
  <si>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</si>
  <si>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</si>
  <si>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</si>
  <si>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</si>
  <si>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</si>
  <si>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</si>
  <si>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</si>
  <si>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</si>
  <si>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</si>
  <si>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</si>
  <si>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</si>
  <si>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</si>
  <si>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</si>
  <si>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</si>
  <si>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</si>
  <si>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</si>
  <si>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</si>
  <si>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</si>
  <si>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</si>
  <si>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</si>
  <si>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</si>
  <si>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</si>
  <si>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</si>
  <si>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</si>
  <si>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</si>
  <si>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</si>
  <si>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</si>
  <si>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</si>
  <si>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</si>
  <si>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</si>
  <si>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</si>
  <si>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</si>
  <si>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</si>
  <si>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</si>
  <si>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</si>
  <si>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</si>
  <si>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</si>
  <si>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</si>
  <si>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</si>
  <si>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</si>
  <si>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</si>
  <si>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</si>
  <si>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</si>
  <si>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</si>
  <si>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</si>
  <si>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</si>
  <si>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</si>
  <si>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</si>
  <si>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</si>
  <si>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</si>
  <si>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</si>
  <si>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</si>
  <si>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</si>
  <si>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</si>
  <si>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</si>
  <si>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</si>
  <si>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</si>
  <si>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</si>
  <si>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</si>
  <si>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</si>
  <si>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</si>
  <si>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</si>
  <si>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</si>
  <si>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</si>
  <si>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</si>
  <si>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</si>
  <si>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</si>
  <si>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</si>
  <si>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</si>
  <si>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</si>
  <si>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</si>
  <si>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</si>
  <si>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</si>
  <si>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</si>
  <si>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</si>
  <si>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</si>
  <si>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</si>
  <si>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</si>
  <si>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</si>
  <si>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</si>
  <si>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</si>
  <si>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</si>
  <si>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</si>
  <si>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</si>
  <si>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</si>
  <si>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</si>
  <si>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</si>
  <si>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</si>
  <si>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</si>
  <si>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</si>
  <si>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</si>
  <si>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</si>
  <si>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</si>
  <si>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</si>
  <si>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</si>
  <si>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</si>
  <si>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</si>
  <si>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</si>
  <si>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</si>
  <si>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</si>
  <si>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</si>
  <si>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</si>
  <si>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</si>
  <si>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</si>
  <si>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</si>
  <si>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</si>
  <si>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</si>
  <si>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</si>
  <si>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</si>
  <si>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</si>
  <si>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</si>
  <si>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</si>
  <si>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</si>
  <si>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</si>
  <si>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</si>
  <si>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</si>
  <si>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</si>
  <si>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</si>
  <si>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</si>
  <si>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</si>
  <si>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</si>
  <si>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</si>
  <si>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</si>
  <si>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</si>
  <si>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</si>
  <si>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</si>
  <si>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</si>
  <si>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</si>
  <si>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</si>
  <si>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</si>
  <si>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</si>
  <si>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</si>
  <si>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</si>
  <si>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</si>
  <si>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</si>
  <si>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</si>
  <si>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</si>
  <si>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</si>
  <si>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</si>
  <si>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</si>
  <si>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</si>
  <si>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</si>
  <si>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</si>
  <si>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</si>
  <si>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</si>
  <si>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</si>
  <si>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</si>
  <si>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</si>
  <si>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</si>
  <si>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</si>
  <si>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</si>
  <si>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</si>
  <si>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</si>
  <si>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</si>
  <si>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</si>
  <si>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</si>
  <si>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</si>
  <si>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</si>
  <si>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</si>
  <si>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</si>
  <si>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</si>
  <si>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</si>
  <si>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</si>
  <si>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</si>
  <si>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</si>
  <si>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</si>
  <si>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</si>
  <si>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</si>
  <si>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</si>
  <si>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</si>
  <si>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</si>
  <si>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</si>
  <si>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</si>
  <si>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</si>
  <si>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</si>
  <si>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</si>
  <si>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</si>
  <si>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</si>
  <si>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</si>
  <si>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</si>
  <si>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</si>
  <si>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</si>
  <si>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</si>
  <si>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</si>
  <si>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</si>
  <si>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</si>
  <si>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</si>
  <si>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</si>
  <si>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</si>
  <si>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</si>
  <si>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</si>
  <si>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</si>
  <si>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</si>
  <si>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</si>
  <si>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</si>
  <si>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</si>
  <si>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</si>
  <si>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</si>
  <si>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</si>
  <si>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</si>
  <si>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</si>
  <si>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</si>
  <si>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</si>
  <si>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</si>
  <si>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</si>
  <si>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</si>
  <si>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</si>
  <si>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</si>
  <si>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</si>
  <si>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</si>
  <si>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</si>
  <si>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</si>
  <si>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</si>
  <si>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</si>
  <si>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</si>
  <si>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</si>
  <si>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</si>
  <si>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</si>
  <si>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</si>
  <si>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</si>
  <si>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</si>
  <si>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</si>
  <si>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</si>
  <si>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</si>
  <si>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</si>
  <si>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</si>
  <si>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</si>
  <si>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</si>
  <si>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</si>
  <si>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</si>
  <si>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</si>
  <si>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</si>
  <si>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</si>
  <si>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</si>
  <si>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</si>
  <si>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</si>
  <si>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</si>
  <si>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</si>
  <si>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</si>
  <si>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</si>
  <si>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</si>
  <si>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</si>
  <si>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</si>
  <si>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</si>
  <si>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</si>
  <si>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</si>
  <si>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</si>
  <si>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</si>
  <si>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</si>
  <si>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</si>
  <si>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</si>
  <si>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</si>
  <si>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</si>
  <si>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</si>
  <si>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</si>
  <si>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</si>
  <si>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</si>
  <si>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</si>
  <si>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</si>
  <si>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</si>
  <si>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</si>
  <si>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</si>
  <si>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</si>
  <si>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</si>
  <si>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</si>
  <si>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</si>
  <si>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</si>
  <si>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</si>
  <si>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</si>
  <si>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</si>
  <si>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</si>
  <si>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</si>
  <si>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</si>
  <si>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</si>
  <si>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</si>
  <si>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</si>
  <si>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</si>
  <si>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</si>
  <si>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</si>
  <si>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</si>
  <si>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</si>
  <si>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</si>
  <si>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</si>
  <si>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</si>
  <si>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</si>
  <si>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</si>
  <si>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</si>
  <si>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</si>
  <si>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</si>
  <si>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</si>
  <si>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</si>
  <si>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</si>
  <si>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</si>
  <si>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</si>
  <si>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</si>
  <si>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</si>
  <si>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</si>
  <si>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</si>
  <si>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</si>
  <si>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</si>
  <si>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</si>
  <si>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</si>
  <si>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</si>
  <si>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</si>
  <si>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</si>
  <si>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</si>
  <si>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</si>
  <si>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</si>
  <si>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</si>
  <si>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</si>
  <si>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</si>
  <si>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</si>
  <si>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</si>
  <si>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</si>
  <si>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</si>
  <si>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</si>
  <si>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</si>
  <si>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</si>
  <si>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</si>
  <si>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</si>
  <si>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</si>
  <si>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</si>
  <si>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</si>
  <si>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</si>
  <si>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</si>
  <si>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</si>
  <si>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</si>
  <si>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</si>
  <si>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</si>
  <si>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</si>
  <si>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</si>
  <si>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</si>
  <si>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</si>
  <si>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</si>
  <si>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</si>
  <si>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</si>
  <si>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</si>
  <si>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</si>
  <si>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</si>
  <si>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</si>
  <si>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</si>
  <si>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</si>
  <si>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</si>
  <si>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</si>
  <si>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</si>
  <si>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</si>
  <si>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</si>
  <si>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</si>
  <si>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</si>
  <si>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</si>
  <si>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</si>
  <si>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</si>
  <si>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</si>
  <si>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</si>
  <si>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</si>
  <si>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</si>
  <si>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</si>
  <si>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</si>
  <si>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</si>
  <si>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</si>
  <si>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</si>
  <si>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</si>
  <si>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</si>
  <si>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</si>
  <si>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</si>
  <si>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</si>
  <si>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</si>
  <si>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</si>
  <si>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</si>
  <si>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</si>
  <si>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</si>
  <si>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</si>
  <si>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</si>
  <si>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</si>
  <si>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</si>
  <si>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</si>
  <si>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</si>
  <si>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</si>
  <si>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</si>
  <si>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</si>
  <si>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</si>
  <si>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</si>
  <si>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</si>
  <si>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</si>
  <si>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</si>
  <si>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</si>
  <si>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</si>
  <si>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</si>
  <si>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</si>
  <si>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</si>
  <si>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</si>
  <si>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</si>
  <si>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</si>
  <si>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</si>
  <si>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</si>
  <si>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</si>
  <si>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</si>
  <si>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</si>
  <si>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</si>
  <si>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</si>
  <si>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</si>
  <si>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</si>
  <si>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</si>
  <si>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</si>
  <si>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</si>
  <si>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</si>
  <si>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</si>
  <si>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</si>
  <si>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</si>
  <si>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</si>
  <si>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</si>
  <si>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</si>
  <si>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</si>
  <si>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</si>
  <si>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</si>
  <si>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</si>
  <si>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</si>
  <si>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</si>
  <si>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</si>
  <si>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</si>
  <si>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</si>
  <si>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</si>
  <si>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</si>
  <si>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</si>
  <si>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</si>
  <si>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</si>
  <si>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</si>
  <si>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</si>
  <si>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</si>
  <si>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</si>
  <si>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</si>
  <si>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</si>
  <si>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</si>
  <si>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</si>
  <si>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</si>
  <si>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</si>
  <si>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</si>
  <si>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</si>
  <si>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</si>
  <si>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</si>
  <si>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</si>
  <si>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</si>
  <si>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</si>
  <si>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</si>
  <si>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</si>
  <si>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</si>
  <si>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</si>
  <si>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</si>
  <si>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</si>
  <si>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</si>
  <si>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</si>
  <si>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</si>
  <si>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</si>
  <si>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</si>
  <si>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</si>
  <si>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</si>
  <si>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</si>
  <si>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</si>
  <si>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</si>
  <si>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</si>
  <si>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</si>
  <si>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</si>
  <si>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</si>
  <si>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</si>
  <si>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</si>
  <si>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</si>
  <si>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</si>
  <si>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</si>
  <si>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</si>
  <si>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</si>
  <si>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</si>
  <si>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</si>
  <si>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</si>
  <si>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</si>
  <si>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</si>
  <si>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</si>
  <si>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</si>
  <si>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</si>
  <si>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</si>
  <si>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</si>
  <si>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</si>
  <si>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</si>
  <si>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</si>
  <si>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</si>
  <si>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</si>
  <si>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</si>
  <si>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</si>
  <si>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</si>
  <si>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</si>
  <si>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</si>
  <si>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</si>
  <si>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</si>
  <si>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</si>
  <si>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</si>
  <si>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</si>
  <si>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</si>
  <si>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</si>
  <si>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</si>
  <si>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</si>
  <si>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</si>
  <si>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</si>
  <si>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</si>
  <si>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</si>
  <si>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</si>
  <si>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</si>
  <si>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</si>
  <si>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</si>
  <si>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</si>
  <si>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</si>
  <si>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</si>
  <si>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</si>
  <si>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</si>
  <si>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</si>
  <si>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</si>
  <si>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</si>
  <si>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</si>
  <si>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</si>
  <si>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</si>
  <si>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</si>
  <si>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</si>
  <si>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</si>
  <si>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</si>
  <si>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</si>
  <si>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</si>
  <si>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</si>
  <si>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</si>
  <si>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</si>
  <si>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</si>
  <si>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</si>
  <si>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</si>
  <si>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</si>
  <si>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</si>
  <si>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</si>
  <si>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</si>
  <si>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</si>
  <si>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</si>
  <si>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</si>
  <si>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</si>
  <si>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</si>
  <si>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</si>
  <si>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</si>
  <si>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</si>
  <si>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</si>
  <si>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</si>
  <si>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</si>
  <si>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</si>
  <si>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</si>
  <si>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</si>
  <si>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</si>
  <si>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</si>
  <si>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</si>
  <si>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</si>
  <si>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</si>
  <si>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</si>
  <si>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</si>
  <si>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</si>
  <si>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</si>
  <si>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</si>
  <si>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</si>
  <si>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</si>
  <si>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</si>
  <si>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</si>
  <si>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</si>
  <si>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</si>
  <si>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</si>
  <si>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</si>
  <si>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</si>
  <si>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</si>
  <si>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</si>
  <si>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</si>
  <si>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</si>
  <si>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</si>
  <si>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</si>
  <si>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</si>
  <si>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</si>
  <si>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</si>
  <si>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</si>
  <si>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</si>
  <si>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</si>
  <si>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</si>
  <si>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</si>
  <si>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</si>
  <si>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</si>
  <si>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</si>
  <si>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</si>
  <si>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</si>
  <si>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</si>
  <si>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</si>
  <si>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</si>
  <si>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</si>
  <si>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</si>
  <si>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</si>
  <si>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</si>
  <si>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</si>
  <si>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</si>
  <si>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</si>
  <si>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</si>
  <si>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</si>
  <si>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</si>
  <si>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</si>
  <si>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</si>
  <si>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</si>
  <si>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</si>
  <si>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</si>
  <si>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</si>
  <si>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</si>
  <si>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</si>
  <si>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</si>
  <si>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</si>
  <si>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</si>
  <si>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</si>
  <si>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</si>
  <si>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</si>
  <si>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</si>
  <si>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</si>
  <si>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</si>
  <si>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</si>
  <si>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</si>
  <si>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</si>
  <si>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</si>
  <si>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</si>
  <si>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</si>
  <si>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</si>
  <si>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</si>
  <si>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</si>
  <si>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</si>
  <si>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</si>
  <si>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</si>
  <si>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</si>
  <si>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</si>
  <si>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</si>
  <si>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</si>
  <si>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</si>
  <si>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</si>
  <si>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</si>
  <si>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</si>
  <si>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</si>
  <si>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</si>
  <si>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</si>
  <si>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</si>
  <si>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</si>
  <si>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</si>
  <si>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</si>
  <si>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</si>
  <si>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</si>
  <si>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</si>
  <si>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</si>
  <si>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</si>
  <si>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</si>
  <si>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</si>
  <si>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</si>
  <si>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</si>
  <si>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</si>
  <si>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</si>
  <si>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</si>
  <si>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</si>
  <si>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</si>
  <si>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</si>
  <si>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</si>
  <si>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</si>
  <si>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</si>
  <si>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</si>
  <si>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</si>
  <si>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</si>
  <si>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</si>
  <si>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</si>
  <si>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</si>
  <si>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</si>
  <si>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</si>
  <si>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</si>
  <si>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</si>
  <si>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</si>
  <si>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</si>
  <si>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</si>
  <si>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</si>
  <si>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</si>
  <si>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</si>
  <si>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</si>
  <si>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</si>
  <si>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</si>
  <si>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</si>
  <si>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</si>
  <si>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</si>
  <si>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</si>
  <si>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</si>
  <si>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</si>
  <si>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</si>
  <si>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</si>
  <si>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</si>
  <si>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</si>
  <si>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</si>
  <si>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</si>
  <si>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</si>
  <si>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</si>
  <si>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</si>
  <si>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</si>
  <si>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</si>
  <si>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</si>
  <si>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</si>
  <si>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</si>
  <si>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</si>
  <si>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</si>
  <si>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</si>
  <si>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</si>
  <si>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</si>
  <si>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</si>
  <si>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</si>
  <si>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</si>
  <si>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</si>
  <si>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</si>
  <si>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</si>
  <si>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</si>
  <si>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</si>
  <si>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</si>
  <si>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</si>
  <si>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</si>
  <si>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</si>
  <si>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</si>
  <si>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</si>
  <si>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</si>
  <si>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</si>
  <si>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</si>
  <si>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</si>
  <si>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</si>
  <si>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</si>
  <si>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</si>
  <si>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</si>
  <si>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</si>
  <si>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</si>
  <si>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</si>
  <si>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</si>
  <si>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</si>
  <si>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</si>
  <si>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</si>
  <si>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</si>
  <si>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</si>
  <si>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</si>
  <si>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</si>
  <si>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</si>
  <si>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</si>
  <si>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</si>
  <si>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</si>
  <si>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</si>
  <si>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</si>
  <si>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</si>
  <si>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</si>
  <si>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</si>
  <si>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</si>
  <si>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</si>
  <si>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</si>
  <si>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</si>
  <si>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</si>
  <si>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</si>
  <si>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</si>
  <si>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</si>
  <si>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</si>
  <si>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</si>
  <si>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</si>
  <si>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</si>
  <si>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</si>
  <si>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</si>
  <si>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</si>
  <si>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</si>
  <si>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</si>
  <si>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</si>
  <si>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</si>
  <si>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</si>
  <si>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</si>
  <si>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</si>
  <si>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</si>
  <si>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</si>
  <si>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</si>
  <si>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</si>
  <si>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</si>
  <si>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</si>
  <si>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</si>
  <si>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</si>
  <si>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</si>
  <si>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</si>
  <si>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</si>
  <si>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</si>
  <si>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</si>
  <si>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</si>
  <si>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</si>
  <si>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</si>
  <si>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</si>
  <si>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</si>
  <si>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</si>
  <si>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</si>
  <si>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</si>
  <si>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</si>
  <si>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</si>
  <si>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</si>
  <si>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</si>
  <si>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</si>
  <si>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</si>
  <si>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</si>
  <si>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</si>
  <si>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</si>
  <si>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</si>
  <si>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</si>
  <si>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</si>
  <si>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</si>
  <si>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</si>
  <si>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</si>
  <si>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</si>
  <si>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</si>
  <si>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</si>
  <si>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</si>
  <si>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</si>
  <si>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</si>
  <si>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</si>
  <si>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</si>
  <si>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</si>
  <si>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</si>
  <si>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</si>
  <si>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</si>
  <si>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</si>
  <si>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</si>
  <si>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</si>
  <si>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</si>
  <si>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</si>
  <si>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</si>
  <si>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</si>
  <si>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</si>
  <si>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</si>
  <si>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</si>
  <si>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</si>
  <si>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</si>
  <si>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</si>
  <si>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</si>
  <si>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</si>
  <si>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</si>
  <si>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</si>
  <si>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</si>
  <si>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</si>
  <si>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</si>
  <si>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</si>
  <si>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</si>
  <si>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</si>
  <si>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</si>
  <si>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</si>
  <si>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</si>
  <si>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</si>
  <si>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</si>
  <si>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</si>
  <si>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</si>
  <si>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</si>
  <si>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</si>
  <si>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</si>
  <si>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</si>
  <si>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</si>
  <si>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</si>
  <si>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</si>
  <si>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</si>
  <si>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</si>
  <si>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</si>
  <si>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</si>
  <si>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</si>
  <si>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</si>
  <si>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</si>
  <si>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</si>
  <si>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</si>
  <si>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</si>
  <si>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</si>
  <si>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</si>
  <si>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</si>
  <si>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</si>
  <si>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</si>
  <si>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</si>
  <si>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</si>
  <si>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</si>
  <si>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</si>
  <si>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</si>
  <si>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</si>
  <si>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</si>
  <si>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</si>
  <si>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</si>
  <si>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</si>
  <si>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</si>
  <si>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</si>
  <si>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</si>
  <si>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</si>
  <si>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</si>
  <si>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</si>
  <si>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</si>
  <si>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</si>
  <si>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</si>
  <si>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</si>
  <si>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</si>
  <si>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</si>
  <si>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</si>
  <si>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</si>
  <si>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</si>
  <si>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</si>
  <si>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</si>
  <si>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</si>
  <si>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</si>
  <si>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</si>
  <si>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</si>
  <si>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</si>
  <si>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</si>
  <si>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</si>
  <si>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</si>
  <si>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</si>
  <si>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</si>
  <si>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</si>
  <si>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</si>
  <si>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</si>
  <si>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</si>
  <si>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</si>
  <si>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</si>
  <si>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</si>
  <si>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</si>
  <si>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</si>
  <si>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</si>
  <si>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</si>
  <si>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</si>
  <si>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</si>
  <si>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</si>
  <si>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</si>
  <si>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</si>
  <si>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</si>
  <si>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</si>
  <si>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</si>
  <si>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</si>
  <si>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</si>
  <si>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</si>
  <si>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</si>
  <si>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</si>
  <si>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</si>
  <si>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</si>
  <si>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</si>
  <si>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</si>
  <si>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</si>
  <si>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</si>
  <si>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</si>
  <si>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</si>
  <si>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</si>
  <si>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</si>
  <si>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</si>
  <si>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</si>
  <si>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</si>
  <si>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</si>
  <si>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</si>
  <si>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</si>
  <si>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</si>
  <si>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</si>
  <si>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</si>
  <si>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</si>
  <si>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</si>
  <si>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</si>
  <si>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</si>
  <si>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</si>
  <si>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</si>
  <si>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</si>
  <si>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</si>
  <si>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</si>
  <si>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</si>
  <si>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</si>
  <si>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</si>
  <si>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</si>
  <si>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</si>
  <si>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</si>
  <si>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</si>
  <si>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</si>
  <si>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</si>
  <si>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</si>
  <si>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</si>
  <si>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</si>
  <si>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</si>
  <si>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</si>
  <si>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</si>
  <si>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</si>
  <si>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</si>
  <si>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</si>
  <si>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</si>
  <si>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</si>
  <si>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</si>
  <si>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</si>
  <si>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</si>
  <si>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</si>
  <si>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</si>
  <si>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</si>
  <si>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</si>
  <si>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</si>
  <si>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</si>
  <si>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</si>
  <si>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</si>
  <si>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</si>
  <si>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</si>
  <si>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</si>
  <si>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</si>
  <si>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</si>
  <si>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</si>
  <si>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</si>
  <si>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</si>
  <si>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</si>
  <si>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</si>
  <si>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</si>
  <si>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</si>
  <si>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</si>
  <si>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</si>
  <si>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</si>
  <si>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</si>
  <si>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</si>
  <si>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</si>
  <si>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</si>
  <si>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</si>
  <si>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</si>
  <si>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</si>
  <si>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</si>
  <si>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</si>
  <si>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</si>
  <si>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</si>
  <si>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</si>
  <si>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</si>
  <si>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</si>
  <si>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</si>
  <si>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</si>
  <si>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</si>
  <si>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</si>
  <si>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</si>
  <si>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</si>
  <si>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</si>
  <si>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</si>
  <si>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</si>
  <si>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</si>
  <si>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</si>
  <si>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</si>
  <si>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</si>
  <si>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</si>
  <si>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</si>
  <si>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</si>
  <si>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</si>
  <si>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</si>
  <si>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</si>
  <si>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</si>
  <si>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</si>
  <si>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</si>
  <si>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</si>
  <si>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</si>
  <si>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</si>
  <si>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</si>
  <si>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</si>
  <si>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</si>
  <si>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</si>
  <si>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</si>
  <si>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</si>
  <si>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</si>
  <si>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</si>
  <si>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</si>
  <si>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</si>
  <si>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</si>
  <si>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</si>
  <si>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</si>
  <si>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</si>
  <si>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</si>
  <si>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</si>
  <si>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</si>
  <si>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</si>
  <si>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</si>
  <si>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</si>
  <si>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</si>
  <si>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</si>
  <si>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</si>
  <si>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</si>
  <si>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</si>
  <si>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</si>
  <si>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</si>
  <si>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</si>
  <si>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</si>
  <si>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</si>
  <si>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</si>
  <si>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</si>
  <si>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</si>
  <si>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</si>
  <si>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</si>
  <si>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</si>
  <si>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</si>
  <si>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</si>
  <si>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</si>
  <si>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</si>
  <si>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</si>
  <si>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</si>
  <si>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</si>
  <si>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</si>
  <si>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</si>
  <si>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</si>
  <si>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</si>
  <si>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</si>
  <si>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</si>
  <si>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</si>
  <si>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</si>
  <si>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</si>
  <si>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</si>
  <si>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</si>
  <si>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</si>
  <si>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</si>
  <si>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</si>
  <si>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</si>
  <si>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</si>
  <si>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</si>
  <si>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</si>
  <si>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</si>
  <si>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</si>
  <si>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</si>
  <si>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</si>
  <si>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</si>
  <si>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</si>
  <si>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</si>
  <si>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</si>
  <si>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</si>
  <si>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</si>
  <si>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</si>
  <si>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</si>
  <si>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</si>
  <si>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</si>
  <si>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</si>
  <si>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</si>
  <si>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</si>
  <si>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</si>
  <si>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</si>
  <si>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</si>
  <si>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</si>
  <si>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</si>
  <si>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</si>
  <si>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</si>
  <si>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</si>
  <si>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</si>
  <si>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</si>
  <si>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</si>
  <si>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</si>
  <si>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</si>
  <si>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</si>
  <si>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</si>
  <si>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</si>
  <si>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</si>
  <si>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</si>
  <si>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</si>
  <si>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</si>
  <si>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</si>
  <si>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</si>
  <si>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</si>
  <si>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</si>
  <si>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</si>
  <si>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</si>
  <si>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</si>
  <si>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</si>
  <si>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</si>
  <si>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</si>
  <si>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</si>
  <si>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</si>
  <si>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</si>
  <si>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</si>
  <si>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</si>
  <si>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</si>
  <si>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</si>
  <si>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</si>
  <si>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</si>
  <si>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</si>
  <si>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</si>
  <si>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</si>
  <si>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</si>
  <si>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</si>
  <si>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</si>
  <si>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</si>
  <si>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</si>
  <si>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</si>
  <si>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</si>
  <si>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</si>
  <si>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</si>
  <si>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</si>
  <si>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</si>
  <si>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</si>
  <si>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</si>
  <si>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</si>
  <si>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</si>
  <si>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</si>
  <si>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</si>
  <si>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</si>
  <si>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</si>
  <si>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</si>
  <si>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</si>
  <si>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</si>
  <si>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</si>
  <si>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</si>
  <si>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</si>
  <si>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</si>
  <si>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</si>
  <si>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</si>
  <si>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</si>
  <si>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</si>
  <si>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</si>
  <si>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</si>
  <si>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</si>
  <si>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</si>
  <si>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</si>
  <si>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</si>
  <si>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</si>
  <si>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</si>
  <si>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</si>
  <si>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</si>
  <si>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</si>
  <si>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</si>
  <si>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</si>
  <si>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</si>
  <si>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</si>
  <si>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</si>
  <si>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</si>
  <si>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</si>
  <si>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</si>
  <si>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</si>
  <si>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</si>
  <si>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</si>
  <si>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</si>
  <si>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</si>
  <si>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</si>
  <si>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</si>
  <si>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</si>
  <si>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</si>
  <si>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</si>
  <si>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</si>
  <si>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</si>
  <si>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</si>
  <si>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</si>
  <si>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</si>
  <si>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</si>
  <si>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</si>
  <si>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</si>
  <si>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</si>
  <si>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</si>
  <si>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</si>
  <si>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</si>
  <si>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</si>
  <si>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</si>
  <si>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</si>
  <si>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</si>
  <si>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</si>
  <si>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</si>
  <si>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</si>
  <si>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</si>
  <si>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</si>
  <si>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</si>
  <si>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</si>
  <si>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</si>
  <si>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</si>
  <si>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</si>
  <si>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</si>
  <si>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</si>
  <si>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</si>
  <si>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</si>
  <si>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</si>
  <si>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</si>
  <si>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</si>
  <si>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</si>
  <si>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</si>
  <si>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</si>
  <si>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</si>
  <si>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</si>
  <si>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</si>
  <si>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</si>
  <si>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</si>
  <si>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</si>
  <si>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</si>
  <si>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</si>
  <si>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</si>
  <si>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</si>
  <si>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</si>
  <si>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</si>
  <si>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</si>
  <si>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</si>
  <si>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</si>
  <si>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</si>
  <si>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</si>
  <si>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</si>
  <si>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</si>
  <si>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</si>
  <si>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</si>
  <si>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</si>
  <si>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</si>
  <si>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</si>
  <si>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</si>
  <si>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</si>
  <si>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</si>
  <si>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</si>
  <si>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</si>
  <si>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</si>
  <si>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</si>
  <si>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</si>
  <si>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</si>
  <si>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</si>
  <si>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</si>
  <si>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</si>
  <si>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</si>
  <si>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</si>
  <si>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</si>
  <si>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</si>
  <si>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</si>
  <si>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</si>
  <si>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</si>
  <si>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</si>
  <si>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</si>
  <si>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</si>
  <si>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</si>
  <si>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</si>
  <si>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</si>
  <si>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</si>
  <si>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</si>
  <si>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</si>
  <si>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</si>
  <si>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</si>
  <si>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</si>
  <si>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</si>
  <si>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</si>
  <si>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</si>
  <si>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</si>
  <si>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</si>
  <si>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</si>
  <si>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</si>
  <si>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</si>
  <si>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</si>
  <si>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</si>
  <si>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</si>
  <si>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</si>
  <si>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</si>
  <si>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</si>
  <si>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</si>
  <si>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</si>
  <si>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</si>
  <si>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</si>
  <si>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</si>
  <si>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</si>
  <si>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</si>
  <si>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</si>
  <si>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</si>
  <si>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</si>
  <si>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</si>
  <si>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</si>
  <si>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</si>
  <si>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</si>
  <si>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</si>
  <si>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</si>
  <si>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</si>
  <si>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</si>
  <si>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</si>
  <si>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</si>
  <si>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</si>
  <si>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</si>
  <si>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</si>
  <si>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</si>
  <si>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</si>
  <si>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</si>
  <si>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</si>
  <si>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</si>
  <si>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</si>
  <si>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</si>
  <si>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</si>
  <si>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</si>
  <si>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</si>
  <si>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</si>
  <si>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</si>
  <si>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</si>
  <si>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</si>
  <si>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</si>
  <si>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</si>
  <si>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</si>
  <si>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</si>
  <si>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</si>
  <si>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</si>
  <si>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</si>
  <si>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</si>
  <si>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</si>
  <si>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</si>
  <si>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</si>
  <si>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</si>
  <si>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</si>
  <si>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</si>
  <si>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</si>
  <si>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</si>
  <si>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</si>
  <si>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</si>
  <si>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</si>
  <si>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</si>
  <si>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</si>
  <si>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</si>
  <si>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</si>
  <si>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</si>
  <si>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</si>
  <si>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</si>
  <si>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</si>
  <si>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</si>
  <si>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</si>
  <si>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</si>
  <si>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</si>
  <si>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</si>
  <si>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</si>
  <si>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</si>
  <si>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</si>
  <si>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</si>
  <si>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</si>
  <si>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</si>
  <si>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</si>
  <si>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</si>
  <si>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</si>
  <si>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</si>
  <si>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</si>
  <si>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</si>
  <si>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</si>
  <si>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</si>
  <si>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</si>
  <si>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PAVIMENTAÇÃO DA ESTRADA BENTO GONÇALVES KM 9+550 A 10+990,44</t>
  </si>
  <si>
    <t>Terraplenagem, sub leito de macadame e drenagem em valas</t>
  </si>
  <si>
    <t>EXECUÇÃO E COMPACTAÇÃO DE BASE E OU SUB BASE PARA PAVIMENTAÇÃO DE MACADAME SECO - EXCLUSIVE CARGA E TRANSPORTE. AF_11/2019</t>
  </si>
  <si>
    <t>Transporte de macadame, DMT= 30</t>
  </si>
  <si>
    <t>PEDRA BRITADA OU BICA CORRIDA, NAO CLASSIFICADA - BRITA ANTI-INTRUSIVA CAMADA 3 CM</t>
  </si>
  <si>
    <t xml:space="preserve">Transporte base de brita  anti-intrusiva DMT= 30,00 KM </t>
  </si>
  <si>
    <t>Regularização do subleito</t>
  </si>
  <si>
    <t>Limpeza de vala de drenagem</t>
  </si>
  <si>
    <t xml:space="preserve">Base de brita graduada </t>
  </si>
  <si>
    <t xml:space="preserve">Base de brita graduada, camada compactada = 14,0 cm </t>
  </si>
  <si>
    <t>Transporte base de brita graduada, DMT= 27,1 KM</t>
  </si>
  <si>
    <t>SERVIÇOS PRELIMINARES</t>
  </si>
  <si>
    <t>PLACA DE OBRA (PARA CONSTRUCAO CIVIL) EM CHAPA GALVANIZADA *N. 22*, ADESIVADA,  - 2,40m x 1,20m</t>
  </si>
  <si>
    <t>SINALIZAÇÃO COM FITA FIXADA EM CONE PLÁSTICO, INCLUINDO CONE</t>
  </si>
  <si>
    <t>MOBILIZAÇÃO DE EQUIPAMENTOS</t>
  </si>
  <si>
    <t>ADMINISTRAÇÃO LOCAL</t>
  </si>
  <si>
    <t/>
  </si>
  <si>
    <t>ADMINSTRAÇÃO LOCAL</t>
  </si>
  <si>
    <t>PAVIMENTAÇÃO</t>
  </si>
  <si>
    <t>EXECUÇÃO DE IMPRIMAÇÃO COM ASFALTO DILUÍDO CM-30.</t>
  </si>
  <si>
    <t>TRANSPORTE COM CAMINHÃO TANQUE DE TRANSPORTE DE MATERIAL ASFÁLTICO DE 30000 L, EM VIA URBANA PAVIMENTADA, DMT ATÉ 30KM (UNIDADE: TXKM). AF_07/2020- TRANSPORTE DE MATERIAL DE IMPRIMAÇÃO DA REFAP ATÉ A OBRA</t>
  </si>
  <si>
    <t>TRANSPORTE COM CAMINHÃO TANQUE DE TRANSPORTE DE MATERIAL ASFÁLTICO DE 30000 L, EM VIA URBANA PAVIMENTADA, ADICIONAL PARA DMT EXCEDENTE A 30 KM (UNIDADE: TXKM). AF_07/2020 TRANSPORTE DE MATERIAL DE IMPRIMAÇÃO DA REFAP ATÉ A OBRA</t>
  </si>
  <si>
    <t xml:space="preserve">EXECUÇÃO DE PINTURA DE LIGAÇÃO COM EMULSÃO ASFÁLTICA RR-2C. AF_11/2019 </t>
  </si>
  <si>
    <t>TRANSPORTE COM CAMINHÃO TANQUE DE TRANSPORTE DE MATERIAL ASFÁLTICO DE 30000 L, EM VIA URBANA PAVIMENTADA, DMT ATÉ 30KM (UNIDADE: TXKM). AF_07/2020- TRANSPORTE DE LIGANTE DA REFAP ATÉ A OBRA</t>
  </si>
  <si>
    <t>TRANSPORTE COM CAMINHÃO TANQUE DE TRANSPORTE DE MATERIAL ASFÁLTICO DE 30000 L, EM VIA URBANA PAVIMENTADA, ADICIONAL PARA DMT EXCEDENTE A 30 KM (UNIDADE: TXKM). AF_07/2020 TRANSPORTE DE LIGANTE DA REFAP ATÉ A OBRA</t>
  </si>
  <si>
    <t>EXECUÇÃO DE PAVIMENTO COM APLICAÇÃO DE CONCRETO ASFÁLTICO, CAMADA DE ROLAMENTO - EXCLUSIVE CARGA E TRANSPORTE. AF_11/2019 - CBUQ EM USINA PRÓPRIA - BASEADO NA COMPOSIÇÃO 95995</t>
  </si>
  <si>
    <t>TRANSPORTE COM CAMINHÃO BASCULANTE DE 10 M³, EM VIA URBANA PAVIMENTADA, DMT ATÉ 30 KM (UNIDADE: M3XKM). AF_07/2020 - MASSA ASFÁLTICA DA USINA ATÉ A OBRA</t>
  </si>
  <si>
    <t>TRANSPORTE COM CAMINHÃO TANQUE DE TRANSPORTE DE MATERIAL ASFÁLTICO DE 30000 L, EM VIA URBANA PAVIMENTADA, DMT ATÉ 30KM (UNIDADE: TXKM). AF_07/2020- TRANSPORTE DE CAP DA REFAP ATÉ A USINA</t>
  </si>
  <si>
    <t>TRANSPORTE COM CAMINHÃO TANQUE DE TRANSPORTE DE MATERIAL ASFÁLTICO DE 30000 L, EM VIA URBANA PAVIMENTADA, ADICIONAL PARA DMT EXCEDENTE A 30 KM (UNIDADE: TXKM). AF_07/2020 TRANSPORTE DE CAP DA REFAP ATÉ A USINA</t>
  </si>
  <si>
    <t>CARGA DE MISTURA ASFÁLTICA EM CAMINHÃO BASCULANTE 10 M³</t>
  </si>
  <si>
    <t>SINALIZAÇÃO</t>
  </si>
  <si>
    <t>SINALIZACAO HORIZONTAL COM TINTA RETRORREFLETIVA A BASE DE RESINA ACRILICA COM MICROESFERAS DE VIDRO - LINHA DE EIXO</t>
  </si>
  <si>
    <t>SINALIZACAO HORIZONTAL COM TINTA RETRORREFLETIVA A BASE DE RESINA ACRILICA COM MICROESFERAS DE VIDRO - LINHAS DE BORDO</t>
  </si>
  <si>
    <t>CONFECÇÃO DE PLACAS DE REGULAMENTAÇÃO REDONDAS (DIÂMETRO 0,5 M) - EM AÇO Nº 16  GALVANIZADO,  COM PELÍCULA REFLETIVA TIPO III + III  E PARAFUSOS</t>
  </si>
  <si>
    <t>CONFECÇÃO DE PLACAS DE ADVERTÊNCIA  QUADRADAS (LADO 0,5 M) - EM AÇO Nº 16  GALVANIZADO,  COM PELÍCULA REFLETIVA TIPO III + III  E PARAFUSOS</t>
  </si>
  <si>
    <t>SUPORTE PARA PLACA EM AÇO GALVANIZADO 2", FORNECIMENTO E INSTALAÇÃO</t>
  </si>
  <si>
    <t>ESCAVAÇÃO MANUAL (30X30X60 CM)</t>
  </si>
  <si>
    <t>CONCRETO 15 MPA PARA FIXAÇÃO DE PLACAS (30X30X60 CM)</t>
  </si>
  <si>
    <t>LANÇAMENTO DE CONCRETO 15 MPA PARA FIXAÇÃO DE PLACAS (30X30X60 CM)</t>
  </si>
  <si>
    <t>DESMOBILIZAÇÃO</t>
  </si>
  <si>
    <t>DESMOBILIZAÇÃO DE EQUIPAMENTOS</t>
  </si>
  <si>
    <t>96400</t>
  </si>
  <si>
    <t>4748</t>
  </si>
  <si>
    <t>4813</t>
  </si>
  <si>
    <t>97053</t>
  </si>
  <si>
    <t>COMP 02</t>
  </si>
  <si>
    <t>COMP 01</t>
  </si>
  <si>
    <t>COMP 05</t>
  </si>
  <si>
    <t>102330</t>
  </si>
  <si>
    <t>102331</t>
  </si>
  <si>
    <t>96402</t>
  </si>
  <si>
    <t>COMP. 04</t>
  </si>
  <si>
    <t>95875</t>
  </si>
  <si>
    <t>100986</t>
  </si>
  <si>
    <t>COMP 06</t>
  </si>
  <si>
    <t>5213418</t>
  </si>
  <si>
    <t>92335</t>
  </si>
  <si>
    <t>96522</t>
  </si>
  <si>
    <t>94963</t>
  </si>
  <si>
    <t>92873</t>
  </si>
  <si>
    <t>COMP 03</t>
  </si>
  <si>
    <t>PREFEITURA DE COTIPORA</t>
  </si>
  <si>
    <t>90898487000164</t>
  </si>
  <si>
    <t>concresul engenharia ltda</t>
  </si>
  <si>
    <t>26277170000101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</si>
</sst>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2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52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2" xfId="49"/>
    <cellStyle name="Separador de milhares 2 3" xfId="50"/>
    <cellStyle name="Separador de milhares 2 4" xfId="5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5" t="s">
        <v>3752</v>
      </c>
      <c r="B1" s="186"/>
      <c r="C1" s="186"/>
      <c r="D1" s="186"/>
      <c r="E1" s="186"/>
      <c r="F1" s="186"/>
      <c r="G1" s="187"/>
    </row>
    <row r="2" spans="1:8" s="92" customFormat="1" ht="15.75" thickBot="1" x14ac:dyDescent="0.3">
      <c r="A2" s="46" t="s">
        <v>161</v>
      </c>
      <c r="B2" s="191" t="s">
        <v>7</v>
      </c>
      <c r="C2" s="191"/>
      <c r="D2" s="76" t="s">
        <v>162</v>
      </c>
      <c r="E2" s="112">
        <v>1</v>
      </c>
      <c r="F2" s="77" t="s">
        <v>163</v>
      </c>
      <c r="G2" s="35">
        <v>2022</v>
      </c>
      <c r="H2" s="89"/>
    </row>
    <row r="3" spans="1:8" s="92" customFormat="1" ht="31.5" customHeight="1" thickBot="1" x14ac:dyDescent="0.3">
      <c r="A3" s="41" t="s">
        <v>153</v>
      </c>
      <c r="B3" s="192" t="s">
        <v>4013</v>
      </c>
      <c r="C3" s="192"/>
      <c r="D3" s="192"/>
      <c r="E3" s="192"/>
      <c r="F3" s="192"/>
      <c r="G3" s="193"/>
    </row>
    <row r="4" spans="1:8" s="92" customFormat="1" ht="15.75" thickBot="1" x14ac:dyDescent="0.3">
      <c r="A4" s="46" t="s">
        <v>175</v>
      </c>
      <c r="B4" s="194" t="s">
        <v>4074</v>
      </c>
      <c r="C4" s="194"/>
      <c r="D4" s="194"/>
      <c r="E4" s="195"/>
      <c r="F4" s="47" t="s">
        <v>179</v>
      </c>
      <c r="G4" s="124" t="s">
        <v>4075</v>
      </c>
    </row>
    <row r="5" spans="1:8" s="92" customFormat="1" ht="15.75" thickBot="1" x14ac:dyDescent="0.3">
      <c r="A5" s="46" t="s">
        <v>3785</v>
      </c>
      <c r="B5" s="127" t="s">
        <v>170</v>
      </c>
      <c r="C5" s="177" t="s">
        <v>3956</v>
      </c>
      <c r="D5" s="177"/>
      <c r="E5" s="177"/>
      <c r="F5" s="196"/>
      <c r="G5" s="197"/>
    </row>
    <row r="6" spans="1:8" s="94" customFormat="1" ht="15.75" thickBot="1" x14ac:dyDescent="0.3">
      <c r="A6" s="46" t="s">
        <v>155</v>
      </c>
      <c r="B6" s="78">
        <f>'Orçamento-base'!C6</f>
        <v>1759440.69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1758615.0099999998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COUNT('Orçamento-base'!B12:B39951)</f>
        <v>32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188" t="s">
        <v>3750</v>
      </c>
      <c r="B11" s="189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8"/>
      <c r="B12" s="190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zoomScaleNormal="100" workbookViewId="0">
      <selection activeCell="H33" sqref="H33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06" t="s">
        <v>3676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9" t="str">
        <f>IF(Identificação!B2=0,"",Identificação!B2)</f>
        <v>Tomada de Preços</v>
      </c>
      <c r="D2" s="209"/>
      <c r="E2" s="209"/>
      <c r="F2" s="209"/>
      <c r="G2" s="209"/>
      <c r="H2" s="43" t="s">
        <v>151</v>
      </c>
      <c r="I2" s="44">
        <f>IF(Identificação!E2=0,"",Identificação!E2)</f>
        <v>1</v>
      </c>
      <c r="J2" s="43" t="s">
        <v>152</v>
      </c>
      <c r="K2" s="44">
        <f>IF(Identificação!G2=0,"",Identificação!G2)</f>
        <v>2022</v>
      </c>
      <c r="L2" s="144"/>
      <c r="M2" s="144"/>
    </row>
    <row r="3" spans="1:18" s="45" customFormat="1" ht="32.25" customHeight="1" thickBot="1" x14ac:dyDescent="0.3">
      <c r="A3" s="215" t="s">
        <v>153</v>
      </c>
      <c r="B3" s="216"/>
      <c r="C3" s="217" t="str">
        <f>IF(Identificação!B3=0,"",Identificação!B3)</f>
        <v>PAVIMENTAÇÃO DA ESTRADA BENTO GONÇALVES KM 9+550 A 10+990,44</v>
      </c>
      <c r="D3" s="217"/>
      <c r="E3" s="217"/>
      <c r="F3" s="217"/>
      <c r="G3" s="217"/>
      <c r="H3" s="217"/>
      <c r="I3" s="217"/>
      <c r="J3" s="217"/>
      <c r="K3" s="218"/>
      <c r="L3" s="144"/>
      <c r="M3" s="144"/>
    </row>
    <row r="4" spans="1:18" s="45" customFormat="1" ht="15.75" thickBot="1" x14ac:dyDescent="0.3">
      <c r="A4" s="46" t="s">
        <v>176</v>
      </c>
      <c r="B4" s="47"/>
      <c r="C4" s="211" t="str">
        <f>IF(Identificação!B4=0,"",Identificação!B4)</f>
        <v>PREFEITURA DE COTIPORA</v>
      </c>
      <c r="D4" s="211"/>
      <c r="E4" s="211"/>
      <c r="F4" s="211"/>
      <c r="G4" s="211"/>
      <c r="H4" s="211"/>
      <c r="I4" s="211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11" t="str">
        <f>IF(Identificação!B5=0,"",Identificação!B5)</f>
        <v>Obras e Serviços de Engenharia</v>
      </c>
      <c r="D5" s="211"/>
      <c r="E5" s="211"/>
      <c r="F5" s="211"/>
      <c r="G5" s="212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3762</v>
      </c>
      <c r="B6" s="50"/>
      <c r="C6" s="213">
        <f>SUMIFS(K12:K39953,B12:B39953,"&gt;0",K12:K39953,"&lt;&gt;0")</f>
        <v>1759440.69</v>
      </c>
      <c r="D6" s="213"/>
      <c r="E6" s="213"/>
      <c r="F6" s="213"/>
      <c r="G6" s="214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3932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6"/>
      <c r="M9" s="146"/>
      <c r="R9" s="45"/>
    </row>
    <row r="10" spans="1:18" s="40" customFormat="1" ht="15" customHeight="1" x14ac:dyDescent="0.25">
      <c r="A10" s="198" t="s">
        <v>3761</v>
      </c>
      <c r="B10" s="198" t="s">
        <v>3759</v>
      </c>
      <c r="C10" s="198" t="s">
        <v>3760</v>
      </c>
      <c r="D10" s="202" t="s">
        <v>3675</v>
      </c>
      <c r="E10" s="200" t="s">
        <v>168</v>
      </c>
      <c r="F10" s="204" t="s">
        <v>3674</v>
      </c>
      <c r="G10" s="202" t="s">
        <v>156</v>
      </c>
      <c r="H10" s="223" t="s">
        <v>165</v>
      </c>
      <c r="I10" s="224"/>
      <c r="J10" s="224"/>
      <c r="K10" s="224"/>
      <c r="L10" s="224"/>
      <c r="M10" s="225"/>
      <c r="N10" s="219" t="s">
        <v>177</v>
      </c>
      <c r="O10" s="220"/>
      <c r="P10" s="221" t="s">
        <v>178</v>
      </c>
      <c r="Q10" s="222"/>
      <c r="R10" s="210" t="s">
        <v>3678</v>
      </c>
    </row>
    <row r="11" spans="1:18" s="40" customFormat="1" ht="45" x14ac:dyDescent="0.25">
      <c r="A11" s="199"/>
      <c r="B11" s="199"/>
      <c r="C11" s="199"/>
      <c r="D11" s="203"/>
      <c r="E11" s="201"/>
      <c r="F11" s="205"/>
      <c r="G11" s="203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3786</v>
      </c>
      <c r="O11" s="90" t="s">
        <v>185</v>
      </c>
      <c r="P11" s="64" t="s">
        <v>3786</v>
      </c>
      <c r="Q11" s="114" t="s">
        <v>185</v>
      </c>
      <c r="R11" s="210"/>
    </row>
    <row r="12" spans="1:18" ht="30" x14ac:dyDescent="0.25">
      <c r="A12" s="113"/>
      <c r="B12" s="88" t="str">
        <f>IF(AND(G12&lt;&gt;"",H12&gt;0,I12&lt;&gt;"",J12&lt;&gt;0,K12&lt;&gt;0),COUNT($B$11:B11)+1,"")</f>
        <v/>
      </c>
      <c r="C12" s="72"/>
      <c r="D12" s="141"/>
      <c r="E12" s="180"/>
      <c r="F12" s="107"/>
      <c r="G12" s="66" t="s">
        <v>4014</v>
      </c>
      <c r="H12" s="174"/>
      <c r="I12" s="166"/>
      <c r="J12" s="174"/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45" x14ac:dyDescent="0.25">
      <c r="A13" s="73"/>
      <c r="B13" s="88">
        <f>IF(AND(G13&lt;&gt;"",H13&gt;0,I13&lt;&gt;"",J13&lt;&gt;0,K13&lt;&gt;0),COUNT($B$11:B12)+1,"")</f>
        <v>1</v>
      </c>
      <c r="C13" s="72">
        <v>1</v>
      </c>
      <c r="D13" s="141" t="s">
        <v>3776</v>
      </c>
      <c r="E13" s="182" t="s">
        <v>4054</v>
      </c>
      <c r="F13" s="107">
        <v>44531</v>
      </c>
      <c r="G13" s="66" t="s">
        <v>4015</v>
      </c>
      <c r="H13" s="174">
        <v>2030.1560999999999</v>
      </c>
      <c r="I13" s="166" t="s">
        <v>3696</v>
      </c>
      <c r="J13" s="174">
        <v>121</v>
      </c>
      <c r="K13" s="167">
        <f>IFERROR(IF(H13*J13&lt;&gt;0,ROUND(ROUND(H13,4)*ROUND(J13,4),2),""),"")</f>
        <v>245648.89</v>
      </c>
      <c r="L13" s="148">
        <v>0.2097</v>
      </c>
      <c r="M13" s="148">
        <v>1.111</v>
      </c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2</v>
      </c>
      <c r="C14" s="72">
        <v>2</v>
      </c>
      <c r="D14" s="141" t="s">
        <v>3776</v>
      </c>
      <c r="E14" s="182">
        <v>93591</v>
      </c>
      <c r="F14" s="107">
        <v>44531</v>
      </c>
      <c r="G14" s="66" t="s">
        <v>4016</v>
      </c>
      <c r="H14" s="174">
        <v>60904.684099999999</v>
      </c>
      <c r="I14" s="166" t="s">
        <v>3765</v>
      </c>
      <c r="J14" s="174">
        <v>2.2200000000000002</v>
      </c>
      <c r="K14" s="156">
        <f>IFERROR(IF(H14*J14&lt;&gt;0,ROUND(ROUND(H14,4)*ROUND(J14,4),2),""),"")</f>
        <v>135208.4</v>
      </c>
      <c r="L14" s="148">
        <v>0.2097</v>
      </c>
      <c r="M14" s="148">
        <v>1.111</v>
      </c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ht="30" x14ac:dyDescent="0.25">
      <c r="A15" s="166"/>
      <c r="B15" s="178">
        <f>IF(AND(G15&lt;&gt;"",H15&gt;0,I15&lt;&gt;"",J15&lt;&gt;0,K15&lt;&gt;0),COUNT($B$11:B14)+1,"")</f>
        <v>3</v>
      </c>
      <c r="C15" s="72">
        <v>3</v>
      </c>
      <c r="D15" s="141" t="s">
        <v>3776</v>
      </c>
      <c r="E15" s="182" t="s">
        <v>4055</v>
      </c>
      <c r="F15" s="107">
        <v>44531</v>
      </c>
      <c r="G15" s="66" t="s">
        <v>4017</v>
      </c>
      <c r="H15" s="174">
        <v>338.35939999999999</v>
      </c>
      <c r="I15" s="166" t="s">
        <v>3696</v>
      </c>
      <c r="J15" s="174">
        <v>56.41</v>
      </c>
      <c r="K15" s="156">
        <f t="shared" ref="K15:K78" si="0">IFERROR(IF(H15*J15&lt;&gt;0,ROUND(ROUND(H15,4)*ROUND(J15,4),2),""),"")</f>
        <v>19086.849999999999</v>
      </c>
      <c r="L15" s="148">
        <v>0.2097</v>
      </c>
      <c r="M15" s="148">
        <v>1.111</v>
      </c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4</v>
      </c>
      <c r="C16" s="72">
        <v>4</v>
      </c>
      <c r="D16" s="141" t="s">
        <v>3776</v>
      </c>
      <c r="E16" s="182">
        <v>93591</v>
      </c>
      <c r="F16" s="107">
        <v>44531</v>
      </c>
      <c r="G16" s="66" t="s">
        <v>4018</v>
      </c>
      <c r="H16" s="174">
        <v>10150.780699999999</v>
      </c>
      <c r="I16" s="166" t="s">
        <v>3765</v>
      </c>
      <c r="J16" s="174">
        <v>2.2200000000000002</v>
      </c>
      <c r="K16" s="156">
        <f t="shared" si="0"/>
        <v>22534.73</v>
      </c>
      <c r="L16" s="148">
        <v>0.2097</v>
      </c>
      <c r="M16" s="148">
        <v>1.111</v>
      </c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5</v>
      </c>
      <c r="C17" s="72">
        <v>5</v>
      </c>
      <c r="D17" s="141" t="s">
        <v>3780</v>
      </c>
      <c r="E17" s="182">
        <v>4011209</v>
      </c>
      <c r="F17" s="107">
        <v>44531</v>
      </c>
      <c r="G17" s="66" t="s">
        <v>4019</v>
      </c>
      <c r="H17" s="174">
        <v>11753.990400000001</v>
      </c>
      <c r="I17" s="166" t="s">
        <v>3695</v>
      </c>
      <c r="J17" s="174">
        <v>0.88</v>
      </c>
      <c r="K17" s="156">
        <f t="shared" si="0"/>
        <v>10343.51</v>
      </c>
      <c r="L17" s="148">
        <v>0.2097</v>
      </c>
      <c r="M17" s="148">
        <v>1.111</v>
      </c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6</v>
      </c>
      <c r="C18" s="72">
        <v>6</v>
      </c>
      <c r="D18" s="141" t="s">
        <v>3780</v>
      </c>
      <c r="E18" s="182">
        <v>4915710</v>
      </c>
      <c r="F18" s="107">
        <v>44531</v>
      </c>
      <c r="G18" s="66" t="s">
        <v>4020</v>
      </c>
      <c r="H18" s="174">
        <v>2880.88</v>
      </c>
      <c r="I18" s="166" t="s">
        <v>3694</v>
      </c>
      <c r="J18" s="174">
        <v>4.55</v>
      </c>
      <c r="K18" s="156">
        <f t="shared" si="0"/>
        <v>13108</v>
      </c>
      <c r="L18" s="148">
        <v>0.2097</v>
      </c>
      <c r="M18" s="148">
        <v>1.111</v>
      </c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 t="str">
        <f>IF(AND(G19&lt;&gt;"",H19&gt;0,I19&lt;&gt;"",J19&lt;&gt;0,K19&lt;&gt;0),COUNT($B$11:B18)+1,"")</f>
        <v/>
      </c>
      <c r="C19" s="72"/>
      <c r="D19" s="141"/>
      <c r="E19" s="182"/>
      <c r="F19" s="107">
        <v>44531</v>
      </c>
      <c r="G19" s="66" t="s">
        <v>4021</v>
      </c>
      <c r="H19" s="174"/>
      <c r="I19" s="166"/>
      <c r="J19" s="174"/>
      <c r="K19" s="156" t="str">
        <f t="shared" si="0"/>
        <v/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7</v>
      </c>
      <c r="C20" s="72">
        <v>7</v>
      </c>
      <c r="D20" s="141" t="s">
        <v>3776</v>
      </c>
      <c r="E20" s="182">
        <v>96396</v>
      </c>
      <c r="F20" s="107">
        <v>44531</v>
      </c>
      <c r="G20" s="66" t="s">
        <v>4022</v>
      </c>
      <c r="H20" s="174">
        <v>1482.2127</v>
      </c>
      <c r="I20" s="166" t="s">
        <v>3696</v>
      </c>
      <c r="J20" s="174">
        <v>133.16999999999999</v>
      </c>
      <c r="K20" s="156">
        <f t="shared" si="0"/>
        <v>197386.27</v>
      </c>
      <c r="L20" s="148">
        <v>0.2097</v>
      </c>
      <c r="M20" s="148">
        <v>1.111</v>
      </c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8</v>
      </c>
      <c r="C21" s="72">
        <v>8</v>
      </c>
      <c r="D21" s="141" t="s">
        <v>3776</v>
      </c>
      <c r="E21" s="182">
        <v>93591</v>
      </c>
      <c r="F21" s="107">
        <v>44531</v>
      </c>
      <c r="G21" s="66" t="s">
        <v>4023</v>
      </c>
      <c r="H21" s="174">
        <v>40167.965799999998</v>
      </c>
      <c r="I21" s="166" t="s">
        <v>3765</v>
      </c>
      <c r="J21" s="174">
        <v>2.68</v>
      </c>
      <c r="K21" s="156">
        <f t="shared" si="0"/>
        <v>107650.15</v>
      </c>
      <c r="L21" s="148">
        <v>0.2097</v>
      </c>
      <c r="M21" s="148">
        <v>1.111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72"/>
      <c r="D22" s="141"/>
      <c r="E22" s="182"/>
      <c r="F22" s="107"/>
      <c r="G22" s="66" t="s">
        <v>4024</v>
      </c>
      <c r="H22" s="174"/>
      <c r="I22" s="166"/>
      <c r="J22" s="174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ht="30" x14ac:dyDescent="0.25">
      <c r="A23" s="166"/>
      <c r="B23" s="178">
        <f>IF(AND(G23&lt;&gt;"",H23&gt;0,I23&lt;&gt;"",J23&lt;&gt;0,K23&lt;&gt;0),COUNT($B$11:B22)+1,"")</f>
        <v>9</v>
      </c>
      <c r="C23" s="72">
        <v>9</v>
      </c>
      <c r="D23" s="141" t="s">
        <v>3776</v>
      </c>
      <c r="E23" s="182" t="s">
        <v>4056</v>
      </c>
      <c r="F23" s="107">
        <v>44531</v>
      </c>
      <c r="G23" s="66" t="s">
        <v>4025</v>
      </c>
      <c r="H23" s="174">
        <v>2.88</v>
      </c>
      <c r="I23" s="166" t="s">
        <v>3695</v>
      </c>
      <c r="J23" s="174">
        <v>272.18</v>
      </c>
      <c r="K23" s="156">
        <f t="shared" si="0"/>
        <v>783.88</v>
      </c>
      <c r="L23" s="148">
        <v>0.2097</v>
      </c>
      <c r="M23" s="148">
        <v>1.111</v>
      </c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ht="30" x14ac:dyDescent="0.25">
      <c r="A24" s="166"/>
      <c r="B24" s="178">
        <f>IF(AND(G24&lt;&gt;"",H24&gt;0,I24&lt;&gt;"",J24&lt;&gt;0,K24&lt;&gt;0),COUNT($B$11:B23)+1,"")</f>
        <v>10</v>
      </c>
      <c r="C24" s="72">
        <v>10</v>
      </c>
      <c r="D24" s="141" t="s">
        <v>3776</v>
      </c>
      <c r="E24" s="182" t="s">
        <v>4057</v>
      </c>
      <c r="F24" s="107">
        <v>44531</v>
      </c>
      <c r="G24" s="66" t="s">
        <v>4026</v>
      </c>
      <c r="H24" s="174">
        <v>1440.44</v>
      </c>
      <c r="I24" s="166" t="s">
        <v>3694</v>
      </c>
      <c r="J24" s="174">
        <v>7.74</v>
      </c>
      <c r="K24" s="156">
        <f t="shared" si="0"/>
        <v>11149.01</v>
      </c>
      <c r="L24" s="148">
        <v>0.2097</v>
      </c>
      <c r="M24" s="148">
        <v>1.111</v>
      </c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11</v>
      </c>
      <c r="C25" s="72">
        <v>11</v>
      </c>
      <c r="D25" s="141" t="s">
        <v>3776</v>
      </c>
      <c r="E25" s="182" t="s">
        <v>4058</v>
      </c>
      <c r="F25" s="107">
        <v>44531</v>
      </c>
      <c r="G25" s="66" t="s">
        <v>4027</v>
      </c>
      <c r="H25" s="174">
        <v>1</v>
      </c>
      <c r="I25" s="166" t="s">
        <v>3701</v>
      </c>
      <c r="J25" s="174">
        <v>3654.2</v>
      </c>
      <c r="K25" s="156">
        <f t="shared" si="0"/>
        <v>3654.2</v>
      </c>
      <c r="L25" s="148">
        <v>0.2097</v>
      </c>
      <c r="M25" s="148">
        <v>1.111</v>
      </c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2"/>
      <c r="F26" s="107"/>
      <c r="G26" s="66" t="s">
        <v>4028</v>
      </c>
      <c r="H26" s="174"/>
      <c r="I26" s="166" t="s">
        <v>4029</v>
      </c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12</v>
      </c>
      <c r="C27" s="72">
        <v>12</v>
      </c>
      <c r="D27" s="141" t="s">
        <v>3776</v>
      </c>
      <c r="E27" s="182" t="s">
        <v>4059</v>
      </c>
      <c r="F27" s="107">
        <v>44531</v>
      </c>
      <c r="G27" s="66" t="s">
        <v>4030</v>
      </c>
      <c r="H27" s="174">
        <v>1</v>
      </c>
      <c r="I27" s="166" t="s">
        <v>3701</v>
      </c>
      <c r="J27" s="174">
        <v>6134</v>
      </c>
      <c r="K27" s="156">
        <f t="shared" si="0"/>
        <v>6134</v>
      </c>
      <c r="L27" s="148">
        <v>0.2097</v>
      </c>
      <c r="M27" s="148">
        <v>1.111</v>
      </c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2"/>
      <c r="F28" s="107"/>
      <c r="G28" s="66" t="s">
        <v>4031</v>
      </c>
      <c r="H28" s="174"/>
      <c r="I28" s="166" t="s">
        <v>4029</v>
      </c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30" x14ac:dyDescent="0.25">
      <c r="A29" s="166"/>
      <c r="B29" s="178">
        <f>IF(AND(G29&lt;&gt;"",H29&gt;0,I29&lt;&gt;"",J29&lt;&gt;0,K29&lt;&gt;0),COUNT($B$11:B28)+1,"")</f>
        <v>13</v>
      </c>
      <c r="C29" s="72">
        <v>13</v>
      </c>
      <c r="D29" s="141" t="s">
        <v>3776</v>
      </c>
      <c r="E29" s="182" t="s">
        <v>4060</v>
      </c>
      <c r="F29" s="107">
        <v>44531</v>
      </c>
      <c r="G29" s="66" t="s">
        <v>4032</v>
      </c>
      <c r="H29" s="174">
        <v>10371.17</v>
      </c>
      <c r="I29" s="166" t="s">
        <v>3695</v>
      </c>
      <c r="J29" s="174">
        <v>12.85</v>
      </c>
      <c r="K29" s="156">
        <f t="shared" si="0"/>
        <v>133269.53</v>
      </c>
      <c r="L29" s="148">
        <v>0.2097</v>
      </c>
      <c r="M29" s="148">
        <v>1.111</v>
      </c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ht="75" x14ac:dyDescent="0.25">
      <c r="A30" s="166"/>
      <c r="B30" s="178">
        <f>IF(AND(G30&lt;&gt;"",H30&gt;0,I30&lt;&gt;"",J30&lt;&gt;0,K30&lt;&gt;0),COUNT($B$11:B29)+1,"")</f>
        <v>14</v>
      </c>
      <c r="C30" s="72">
        <v>14</v>
      </c>
      <c r="D30" s="141" t="s">
        <v>3776</v>
      </c>
      <c r="E30" s="182" t="s">
        <v>4061</v>
      </c>
      <c r="F30" s="107">
        <v>44531</v>
      </c>
      <c r="G30" s="66" t="s">
        <v>4033</v>
      </c>
      <c r="H30" s="174">
        <v>373.3621</v>
      </c>
      <c r="I30" s="166" t="s">
        <v>3693</v>
      </c>
      <c r="J30" s="174">
        <v>1.43</v>
      </c>
      <c r="K30" s="156">
        <f t="shared" si="0"/>
        <v>533.91</v>
      </c>
      <c r="L30" s="148">
        <v>0.2097</v>
      </c>
      <c r="M30" s="148">
        <v>1.111</v>
      </c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ht="75" x14ac:dyDescent="0.25">
      <c r="A31" s="166"/>
      <c r="B31" s="178">
        <f>IF(AND(G31&lt;&gt;"",H31&gt;0,I31&lt;&gt;"",J31&lt;&gt;0,K31&lt;&gt;0),COUNT($B$11:B30)+1,"")</f>
        <v>15</v>
      </c>
      <c r="C31" s="72">
        <v>15</v>
      </c>
      <c r="D31" s="141" t="s">
        <v>3776</v>
      </c>
      <c r="E31" s="182" t="s">
        <v>4062</v>
      </c>
      <c r="F31" s="107">
        <v>44531</v>
      </c>
      <c r="G31" s="66" t="s">
        <v>4034</v>
      </c>
      <c r="H31" s="174">
        <v>1144.9772</v>
      </c>
      <c r="I31" s="166" t="s">
        <v>3693</v>
      </c>
      <c r="J31" s="174">
        <v>0.55000000000000004</v>
      </c>
      <c r="K31" s="156">
        <f t="shared" si="0"/>
        <v>629.74</v>
      </c>
      <c r="L31" s="148">
        <v>0.2097</v>
      </c>
      <c r="M31" s="148">
        <v>1.111</v>
      </c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ht="30" x14ac:dyDescent="0.25">
      <c r="A32" s="166"/>
      <c r="B32" s="178">
        <f>IF(AND(G32&lt;&gt;"",H32&gt;0,I32&lt;&gt;"",J32&lt;&gt;0,K32&lt;&gt;0),COUNT($B$11:B31)+1,"")</f>
        <v>16</v>
      </c>
      <c r="C32" s="72">
        <v>16</v>
      </c>
      <c r="D32" s="141" t="s">
        <v>3776</v>
      </c>
      <c r="E32" s="182" t="s">
        <v>4063</v>
      </c>
      <c r="F32" s="107">
        <v>44531</v>
      </c>
      <c r="G32" s="66" t="s">
        <v>4035</v>
      </c>
      <c r="H32" s="174">
        <v>10083.08</v>
      </c>
      <c r="I32" s="166" t="s">
        <v>3695</v>
      </c>
      <c r="J32" s="174">
        <v>3.3</v>
      </c>
      <c r="K32" s="156">
        <f t="shared" si="0"/>
        <v>33274.160000000003</v>
      </c>
      <c r="L32" s="148">
        <v>0.2097</v>
      </c>
      <c r="M32" s="148">
        <v>1.111</v>
      </c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ht="75" x14ac:dyDescent="0.25">
      <c r="A33" s="166"/>
      <c r="B33" s="178">
        <f>IF(AND(G33&lt;&gt;"",H33&gt;0,I33&lt;&gt;"",J33&lt;&gt;0,K33&lt;&gt;0),COUNT($B$11:B32)+1,"")</f>
        <v>17</v>
      </c>
      <c r="C33" s="72">
        <v>17</v>
      </c>
      <c r="D33" s="141" t="s">
        <v>3776</v>
      </c>
      <c r="E33" s="182" t="s">
        <v>4061</v>
      </c>
      <c r="F33" s="107">
        <v>44531</v>
      </c>
      <c r="G33" s="66" t="s">
        <v>4036</v>
      </c>
      <c r="H33" s="174">
        <v>136.12</v>
      </c>
      <c r="I33" s="166" t="s">
        <v>3693</v>
      </c>
      <c r="J33" s="174">
        <v>1.43</v>
      </c>
      <c r="K33" s="156">
        <f t="shared" si="0"/>
        <v>194.65</v>
      </c>
      <c r="L33" s="148">
        <v>0.2097</v>
      </c>
      <c r="M33" s="148">
        <v>1.111</v>
      </c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ht="75" x14ac:dyDescent="0.25">
      <c r="A34" s="166"/>
      <c r="B34" s="178">
        <f>IF(AND(G34&lt;&gt;"",H34&gt;0,I34&lt;&gt;"",J34&lt;&gt;0,K34&lt;&gt;0),COUNT($B$11:B33)+1,"")</f>
        <v>18</v>
      </c>
      <c r="C34" s="72">
        <v>18</v>
      </c>
      <c r="D34" s="141" t="s">
        <v>3776</v>
      </c>
      <c r="E34" s="182" t="s">
        <v>4062</v>
      </c>
      <c r="F34" s="107">
        <v>44531</v>
      </c>
      <c r="G34" s="66" t="s">
        <v>4037</v>
      </c>
      <c r="H34" s="174">
        <v>417.44</v>
      </c>
      <c r="I34" s="166" t="s">
        <v>3693</v>
      </c>
      <c r="J34" s="174">
        <v>0.55000000000000004</v>
      </c>
      <c r="K34" s="156">
        <f t="shared" si="0"/>
        <v>229.59</v>
      </c>
      <c r="L34" s="148">
        <v>0.2097</v>
      </c>
      <c r="M34" s="148">
        <v>1.111</v>
      </c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ht="60" x14ac:dyDescent="0.25">
      <c r="A35" s="166"/>
      <c r="B35" s="178">
        <f>IF(AND(G35&lt;&gt;"",H35&gt;0,I35&lt;&gt;"",J35&lt;&gt;0,K35&lt;&gt;0),COUNT($B$11:B34)+1,"")</f>
        <v>19</v>
      </c>
      <c r="C35" s="72">
        <v>19</v>
      </c>
      <c r="D35" s="141" t="s">
        <v>3776</v>
      </c>
      <c r="E35" s="182" t="s">
        <v>4064</v>
      </c>
      <c r="F35" s="107">
        <v>44531</v>
      </c>
      <c r="G35" s="66" t="s">
        <v>4038</v>
      </c>
      <c r="H35" s="174">
        <v>504.15</v>
      </c>
      <c r="I35" s="166" t="s">
        <v>3696</v>
      </c>
      <c r="J35" s="174">
        <v>1498.28</v>
      </c>
      <c r="K35" s="156">
        <f t="shared" si="0"/>
        <v>755357.86</v>
      </c>
      <c r="L35" s="148">
        <v>0.2097</v>
      </c>
      <c r="M35" s="148">
        <v>1.111</v>
      </c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ht="60" x14ac:dyDescent="0.25">
      <c r="A36" s="166"/>
      <c r="B36" s="178">
        <f>IF(AND(G36&lt;&gt;"",H36&gt;0,I36&lt;&gt;"",J36&lt;&gt;0,K36&lt;&gt;0),COUNT($B$11:B35)+1,"")</f>
        <v>20</v>
      </c>
      <c r="C36" s="72">
        <v>20</v>
      </c>
      <c r="D36" s="141" t="s">
        <v>3776</v>
      </c>
      <c r="E36" s="182" t="s">
        <v>4065</v>
      </c>
      <c r="F36" s="107">
        <v>44531</v>
      </c>
      <c r="G36" s="66" t="s">
        <v>4039</v>
      </c>
      <c r="H36" s="174">
        <v>13662.47</v>
      </c>
      <c r="I36" s="183" t="s">
        <v>3701</v>
      </c>
      <c r="J36" s="174">
        <v>2.37</v>
      </c>
      <c r="K36" s="156">
        <f t="shared" si="0"/>
        <v>32380.05</v>
      </c>
      <c r="L36" s="148">
        <v>0.2097</v>
      </c>
      <c r="M36" s="148">
        <v>1.111</v>
      </c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ht="75" x14ac:dyDescent="0.25">
      <c r="A37" s="166"/>
      <c r="B37" s="178">
        <f>IF(AND(G37&lt;&gt;"",H37&gt;0,I37&lt;&gt;"",J37&lt;&gt;0,K37&lt;&gt;0),COUNT($B$11:B36)+1,"")</f>
        <v>21</v>
      </c>
      <c r="C37" s="72">
        <v>21</v>
      </c>
      <c r="D37" s="141" t="s">
        <v>3776</v>
      </c>
      <c r="E37" s="182" t="s">
        <v>4061</v>
      </c>
      <c r="F37" s="107">
        <v>44531</v>
      </c>
      <c r="G37" s="66" t="s">
        <v>4040</v>
      </c>
      <c r="H37" s="174">
        <v>856.05</v>
      </c>
      <c r="I37" s="166" t="s">
        <v>3693</v>
      </c>
      <c r="J37" s="174">
        <v>1.43</v>
      </c>
      <c r="K37" s="156">
        <f t="shared" si="0"/>
        <v>1224.1500000000001</v>
      </c>
      <c r="L37" s="148">
        <v>0.2097</v>
      </c>
      <c r="M37" s="148">
        <v>1.111</v>
      </c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ht="75" x14ac:dyDescent="0.25">
      <c r="A38" s="166"/>
      <c r="B38" s="178">
        <f>IF(AND(G38&lt;&gt;"",H38&gt;0,I38&lt;&gt;"",J38&lt;&gt;0,K38&lt;&gt;0),COUNT($B$11:B37)+1,"")</f>
        <v>22</v>
      </c>
      <c r="C38" s="72">
        <v>22</v>
      </c>
      <c r="D38" s="141" t="s">
        <v>3776</v>
      </c>
      <c r="E38" s="182" t="s">
        <v>4062</v>
      </c>
      <c r="F38" s="107">
        <v>44531</v>
      </c>
      <c r="G38" s="66" t="s">
        <v>4041</v>
      </c>
      <c r="H38" s="174">
        <v>2339.86</v>
      </c>
      <c r="I38" s="166" t="s">
        <v>3693</v>
      </c>
      <c r="J38" s="174">
        <v>0.55000000000000004</v>
      </c>
      <c r="K38" s="156">
        <f t="shared" si="0"/>
        <v>1286.92</v>
      </c>
      <c r="L38" s="148">
        <v>0.2097</v>
      </c>
      <c r="M38" s="148">
        <v>1.111</v>
      </c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ht="30" x14ac:dyDescent="0.25">
      <c r="A39" s="166"/>
      <c r="B39" s="178">
        <f>IF(AND(G39&lt;&gt;"",H39&gt;0,I39&lt;&gt;"",J39&lt;&gt;0,K39&lt;&gt;0),COUNT($B$11:B38)+1,"")</f>
        <v>23</v>
      </c>
      <c r="C39" s="72">
        <v>23</v>
      </c>
      <c r="D39" s="141" t="s">
        <v>3776</v>
      </c>
      <c r="E39" s="182" t="s">
        <v>4066</v>
      </c>
      <c r="F39" s="107">
        <v>44531</v>
      </c>
      <c r="G39" s="66" t="s">
        <v>4042</v>
      </c>
      <c r="H39" s="174">
        <v>504.15</v>
      </c>
      <c r="I39" s="166" t="s">
        <v>3696</v>
      </c>
      <c r="J39" s="174">
        <v>7.16</v>
      </c>
      <c r="K39" s="156">
        <f t="shared" si="0"/>
        <v>3609.71</v>
      </c>
      <c r="L39" s="148">
        <v>0.2097</v>
      </c>
      <c r="M39" s="148">
        <v>1.111</v>
      </c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2"/>
      <c r="F40" s="107"/>
      <c r="G40" s="66" t="s">
        <v>4043</v>
      </c>
      <c r="H40" s="174"/>
      <c r="I40" s="166" t="s">
        <v>4029</v>
      </c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ht="45" x14ac:dyDescent="0.25">
      <c r="A41" s="166"/>
      <c r="B41" s="178">
        <f>IF(AND(G41&lt;&gt;"",H41&gt;0,I41&lt;&gt;"",J41&lt;&gt;0,K41&lt;&gt;0),COUNT($B$11:B40)+1,"")</f>
        <v>24</v>
      </c>
      <c r="C41" s="72">
        <v>24</v>
      </c>
      <c r="D41" s="141" t="s">
        <v>3776</v>
      </c>
      <c r="E41" s="182" t="s">
        <v>4067</v>
      </c>
      <c r="F41" s="107">
        <v>44531</v>
      </c>
      <c r="G41" s="66" t="s">
        <v>4044</v>
      </c>
      <c r="H41" s="174">
        <v>149.38999999999999</v>
      </c>
      <c r="I41" s="166" t="s">
        <v>3695</v>
      </c>
      <c r="J41" s="174">
        <v>24.27</v>
      </c>
      <c r="K41" s="156">
        <f t="shared" si="0"/>
        <v>3625.7</v>
      </c>
      <c r="L41" s="148">
        <v>0.2097</v>
      </c>
      <c r="M41" s="148">
        <v>1.111</v>
      </c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ht="45" x14ac:dyDescent="0.25">
      <c r="A42" s="166"/>
      <c r="B42" s="178">
        <f>IF(AND(G42&lt;&gt;"",H42&gt;0,I42&lt;&gt;"",J42&lt;&gt;0,K42&lt;&gt;0),COUNT($B$11:B41)+1,"")</f>
        <v>25</v>
      </c>
      <c r="C42" s="72">
        <v>25</v>
      </c>
      <c r="D42" s="141" t="s">
        <v>3776</v>
      </c>
      <c r="E42" s="182" t="s">
        <v>4067</v>
      </c>
      <c r="F42" s="107">
        <v>44531</v>
      </c>
      <c r="G42" s="66" t="s">
        <v>4045</v>
      </c>
      <c r="H42" s="174">
        <v>432.43</v>
      </c>
      <c r="I42" s="166" t="s">
        <v>3695</v>
      </c>
      <c r="J42" s="174">
        <v>24.27</v>
      </c>
      <c r="K42" s="156">
        <f t="shared" si="0"/>
        <v>10495.08</v>
      </c>
      <c r="L42" s="148">
        <v>0.2097</v>
      </c>
      <c r="M42" s="148">
        <v>1.111</v>
      </c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ht="60" x14ac:dyDescent="0.25">
      <c r="A43" s="166"/>
      <c r="B43" s="178">
        <f>IF(AND(G43&lt;&gt;"",H43&gt;0,I43&lt;&gt;"",J43&lt;&gt;0,K43&lt;&gt;0),COUNT($B$11:B42)+1,"")</f>
        <v>26</v>
      </c>
      <c r="C43" s="72">
        <v>26</v>
      </c>
      <c r="D43" s="141" t="s">
        <v>3780</v>
      </c>
      <c r="E43" s="182">
        <v>5213418</v>
      </c>
      <c r="F43" s="107">
        <v>44531</v>
      </c>
      <c r="G43" s="66" t="s">
        <v>4046</v>
      </c>
      <c r="H43" s="174">
        <v>1.57</v>
      </c>
      <c r="I43" s="166" t="s">
        <v>3695</v>
      </c>
      <c r="J43" s="174">
        <v>563.99</v>
      </c>
      <c r="K43" s="156">
        <f t="shared" si="0"/>
        <v>885.46</v>
      </c>
      <c r="L43" s="148">
        <v>0.2097</v>
      </c>
      <c r="M43" s="148">
        <v>1.111</v>
      </c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ht="45" x14ac:dyDescent="0.25">
      <c r="A44" s="166"/>
      <c r="B44" s="178">
        <f>IF(AND(G44&lt;&gt;"",H44&gt;0,I44&lt;&gt;"",J44&lt;&gt;0,K44&lt;&gt;0),COUNT($B$11:B43)+1,"")</f>
        <v>27</v>
      </c>
      <c r="C44" s="72">
        <v>27</v>
      </c>
      <c r="D44" s="141" t="s">
        <v>3780</v>
      </c>
      <c r="E44" s="182" t="s">
        <v>4068</v>
      </c>
      <c r="F44" s="107">
        <v>44531</v>
      </c>
      <c r="G44" s="66" t="s">
        <v>4047</v>
      </c>
      <c r="H44" s="174">
        <v>1</v>
      </c>
      <c r="I44" s="166" t="s">
        <v>3695</v>
      </c>
      <c r="J44" s="174">
        <v>563.99</v>
      </c>
      <c r="K44" s="156">
        <f t="shared" si="0"/>
        <v>563.99</v>
      </c>
      <c r="L44" s="148">
        <v>0.2097</v>
      </c>
      <c r="M44" s="148">
        <v>1.111</v>
      </c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ht="30" x14ac:dyDescent="0.25">
      <c r="A45" s="166"/>
      <c r="B45" s="178">
        <f>IF(AND(G45&lt;&gt;"",H45&gt;0,I45&lt;&gt;"",J45&lt;&gt;0,K45&lt;&gt;0),COUNT($B$11:B44)+1,"")</f>
        <v>28</v>
      </c>
      <c r="C45" s="72">
        <v>28</v>
      </c>
      <c r="D45" s="141" t="s">
        <v>3776</v>
      </c>
      <c r="E45" s="182" t="s">
        <v>4069</v>
      </c>
      <c r="F45" s="107">
        <v>44531</v>
      </c>
      <c r="G45" s="66" t="s">
        <v>4048</v>
      </c>
      <c r="H45" s="174">
        <v>36</v>
      </c>
      <c r="I45" s="166" t="s">
        <v>3694</v>
      </c>
      <c r="J45" s="174">
        <v>138.91999999999999</v>
      </c>
      <c r="K45" s="156">
        <f t="shared" si="0"/>
        <v>5001.12</v>
      </c>
      <c r="L45" s="148">
        <v>0.2097</v>
      </c>
      <c r="M45" s="148">
        <v>1.111</v>
      </c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29</v>
      </c>
      <c r="C46" s="72">
        <v>29</v>
      </c>
      <c r="D46" s="141" t="s">
        <v>3776</v>
      </c>
      <c r="E46" s="182" t="s">
        <v>4070</v>
      </c>
      <c r="F46" s="107">
        <v>44531</v>
      </c>
      <c r="G46" s="66" t="s">
        <v>4049</v>
      </c>
      <c r="H46" s="174">
        <v>0.64800000000000002</v>
      </c>
      <c r="I46" s="166" t="s">
        <v>3696</v>
      </c>
      <c r="J46" s="174">
        <v>159.58000000000001</v>
      </c>
      <c r="K46" s="156">
        <f t="shared" si="0"/>
        <v>103.41</v>
      </c>
      <c r="L46" s="148">
        <v>0.2097</v>
      </c>
      <c r="M46" s="148">
        <v>1.111</v>
      </c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ht="30" x14ac:dyDescent="0.25">
      <c r="A47" s="166"/>
      <c r="B47" s="178">
        <f>IF(AND(G47&lt;&gt;"",H47&gt;0,I47&lt;&gt;"",J47&lt;&gt;0,K47&lt;&gt;0),COUNT($B$11:B46)+1,"")</f>
        <v>30</v>
      </c>
      <c r="C47" s="72">
        <v>30</v>
      </c>
      <c r="D47" s="141" t="s">
        <v>3776</v>
      </c>
      <c r="E47" s="182" t="s">
        <v>4071</v>
      </c>
      <c r="F47" s="107">
        <v>44531</v>
      </c>
      <c r="G47" s="66" t="s">
        <v>4050</v>
      </c>
      <c r="H47" s="174">
        <v>0.64800000000000002</v>
      </c>
      <c r="I47" s="166" t="s">
        <v>3696</v>
      </c>
      <c r="J47" s="174">
        <v>440.16</v>
      </c>
      <c r="K47" s="156">
        <f t="shared" si="0"/>
        <v>285.22000000000003</v>
      </c>
      <c r="L47" s="148">
        <v>0.2097</v>
      </c>
      <c r="M47" s="148">
        <v>1.111</v>
      </c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ht="30" x14ac:dyDescent="0.25">
      <c r="A48" s="166"/>
      <c r="B48" s="178">
        <f>IF(AND(G48&lt;&gt;"",H48&gt;0,I48&lt;&gt;"",J48&lt;&gt;0,K48&lt;&gt;0),COUNT($B$11:B47)+1,"")</f>
        <v>31</v>
      </c>
      <c r="C48" s="72">
        <v>31</v>
      </c>
      <c r="D48" s="141" t="s">
        <v>3776</v>
      </c>
      <c r="E48" s="182" t="s">
        <v>4072</v>
      </c>
      <c r="F48" s="107">
        <v>44531</v>
      </c>
      <c r="G48" s="66" t="s">
        <v>4051</v>
      </c>
      <c r="H48" s="174">
        <v>0.64800000000000002</v>
      </c>
      <c r="I48" s="166" t="s">
        <v>3696</v>
      </c>
      <c r="J48" s="174">
        <v>228.93</v>
      </c>
      <c r="K48" s="156">
        <f t="shared" si="0"/>
        <v>148.35</v>
      </c>
      <c r="L48" s="148">
        <v>0.2097</v>
      </c>
      <c r="M48" s="148">
        <v>1.111</v>
      </c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2"/>
      <c r="F49" s="107"/>
      <c r="G49" s="66" t="s">
        <v>4052</v>
      </c>
      <c r="H49" s="174"/>
      <c r="I49" s="166" t="s">
        <v>4029</v>
      </c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32</v>
      </c>
      <c r="C50" s="72">
        <v>32</v>
      </c>
      <c r="D50" s="141" t="s">
        <v>3776</v>
      </c>
      <c r="E50" s="182" t="s">
        <v>4073</v>
      </c>
      <c r="F50" s="107">
        <v>44531</v>
      </c>
      <c r="G50" s="66" t="s">
        <v>4053</v>
      </c>
      <c r="H50" s="174">
        <v>1</v>
      </c>
      <c r="I50" s="166" t="s">
        <v>3701</v>
      </c>
      <c r="J50" s="174">
        <v>3654.2</v>
      </c>
      <c r="K50" s="156">
        <f t="shared" si="0"/>
        <v>3654.2</v>
      </c>
      <c r="L50" s="148">
        <v>0.2097</v>
      </c>
      <c r="M50" s="148">
        <v>1.111</v>
      </c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2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2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2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base!$I$2:$I$120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base!$I$2:$I$121</xm:f>
          </x14:formula1>
          <xm:sqref>I12:I1048576</xm:sqref>
        </x14:dataValidation>
        <x14:dataValidation type="list" allowBlank="1" showInputMessage="1" showErrorMessage="1">
          <x14:formula1>
            <xm:f>base!$N$2:$N$34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base!$N$2:$N$35</xm:f>
          </x14:formula1>
          <xm:sqref>D12:D1048576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K49" sqref="K48:K49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Tomada de Preços</v>
      </c>
      <c r="D2" s="24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2022</v>
      </c>
      <c r="I2" s="153"/>
      <c r="J2" s="153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PAVIMENTAÇÃO DA ESTRADA BENTO GONÇALVES KM 9+550 A 10+990,44</v>
      </c>
      <c r="D3" s="237"/>
      <c r="E3" s="237"/>
      <c r="F3" s="237"/>
      <c r="G3" s="237"/>
      <c r="H3" s="238"/>
      <c r="I3" s="153"/>
      <c r="J3" s="153"/>
    </row>
    <row r="4" spans="1:12" s="29" customFormat="1" ht="15.75" thickBot="1" x14ac:dyDescent="0.3">
      <c r="A4" s="19" t="s">
        <v>3791</v>
      </c>
      <c r="B4" s="27"/>
      <c r="C4" s="194" t="s">
        <v>4076</v>
      </c>
      <c r="D4" s="194"/>
      <c r="E4" s="194"/>
      <c r="F4" s="194"/>
      <c r="G4" s="23" t="s">
        <v>3753</v>
      </c>
      <c r="H4" s="125" t="s">
        <v>4077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Obras e Serviços de Engenharia</v>
      </c>
      <c r="D5" s="243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1758615.0099999998</v>
      </c>
      <c r="D6" s="236"/>
      <c r="E6" s="5"/>
      <c r="F6" s="5"/>
      <c r="G6" s="6"/>
      <c r="I6" s="153"/>
      <c r="J6" s="153"/>
    </row>
    <row r="7" spans="1:12" s="29" customFormat="1" x14ac:dyDescent="0.25">
      <c r="A7" s="168" t="s">
        <v>3821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3942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6" t="s">
        <v>3754</v>
      </c>
      <c r="B10" s="226" t="s">
        <v>3755</v>
      </c>
      <c r="C10" s="226" t="s">
        <v>3677</v>
      </c>
      <c r="D10" s="228" t="s">
        <v>3756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5" t="s">
        <v>3757</v>
      </c>
      <c r="F11" s="24" t="s">
        <v>3758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 t="str">
        <f>'Orçamento-base'!B12</f>
        <v/>
      </c>
      <c r="C12" s="105" t="str">
        <f>IF('Orçamento-base'!C12&gt;0,'Orçamento-base'!C12,"")</f>
        <v/>
      </c>
      <c r="D12" s="86" t="str">
        <f>IF('Orçamento-base'!G12&gt;0,'Orçamento-base'!G12,"")</f>
        <v>Terraplenagem, sub leito de macadame e drenagem em valas</v>
      </c>
      <c r="E12" s="176" t="str">
        <f>IF('Orçamento-base'!H12&gt;0,'Orçamento-base'!H12,"")</f>
        <v/>
      </c>
      <c r="F12" s="86" t="str">
        <f>IF('Orçamento-base'!I12&gt;0,'Orçamento-base'!I12,"")</f>
        <v/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1</v>
      </c>
      <c r="C13" s="105">
        <f>IF('Orçamento-base'!C13&gt;0,'Orçamento-base'!C13,"")</f>
        <v>1</v>
      </c>
      <c r="D13" s="86" t="str">
        <f>IF('Orçamento-base'!G13&gt;0,'Orçamento-base'!G13,"")</f>
        <v>EXECUÇÃO E COMPACTAÇÃO DE BASE E OU SUB BASE PARA PAVIMENTAÇÃO DE MACADAME SECO - EXCLUSIVE CARGA E TRANSPORTE. AF_11/2019</v>
      </c>
      <c r="E13" s="176">
        <f>IF('Orçamento-base'!H13&gt;0,'Orçamento-base'!H13,"")</f>
        <v>2030.1560999999999</v>
      </c>
      <c r="F13" s="86" t="str">
        <f>IF('Orçamento-base'!I13&gt;0,'Orçamento-base'!I13,"")</f>
        <v>m3</v>
      </c>
      <c r="G13" s="174">
        <v>121</v>
      </c>
      <c r="H13" s="167">
        <f>IFERROR(IF(E13*G13&lt;&gt;0,ROUND(ROUND(E13,4)*ROUND(G13,4),2),""),"")</f>
        <v>245648.89</v>
      </c>
      <c r="I13" s="148">
        <v>0.2097</v>
      </c>
      <c r="J13" s="148">
        <v>0.69159999999999999</v>
      </c>
      <c r="K13" s="71"/>
      <c r="L13" s="65"/>
    </row>
    <row r="14" spans="1:12" x14ac:dyDescent="0.25">
      <c r="A14" s="162" t="str">
        <f>IF('Orçamento-base'!A14&gt;0,'Orçamento-base'!A14,"")</f>
        <v/>
      </c>
      <c r="B14" s="162">
        <f>'Orçamento-base'!B14</f>
        <v>2</v>
      </c>
      <c r="C14" s="162">
        <f>IF('Orçamento-base'!C14&gt;0,'Orçamento-base'!C14,"")</f>
        <v>2</v>
      </c>
      <c r="D14" s="156" t="str">
        <f>IF('Orçamento-base'!G14&gt;0,'Orçamento-base'!G14,"")</f>
        <v>Transporte de macadame, DMT= 30</v>
      </c>
      <c r="E14" s="184">
        <f>IF('Orçamento-base'!H14&gt;0,'Orçamento-base'!H14,"")</f>
        <v>60904.684099999999</v>
      </c>
      <c r="F14" s="156" t="str">
        <f>IF('Orçamento-base'!I14&gt;0,'Orçamento-base'!I14,"")</f>
        <v>m3xkm</v>
      </c>
      <c r="G14" s="174">
        <v>2.21</v>
      </c>
      <c r="H14" s="156">
        <f t="shared" ref="H14:H50" si="0">IFERROR(IF(E14*G14&lt;&gt;0,ROUND(ROUND(E14,4)*ROUND(G14,4),2),""),"")</f>
        <v>134599.35</v>
      </c>
      <c r="I14" s="148">
        <v>0.2097</v>
      </c>
      <c r="J14" s="148">
        <v>0.69159999999999999</v>
      </c>
      <c r="K14" s="71"/>
    </row>
    <row r="15" spans="1:12" x14ac:dyDescent="0.25">
      <c r="A15" s="162" t="str">
        <f>IF('Orçamento-base'!A15&gt;0,'Orçamento-base'!A15,"")</f>
        <v/>
      </c>
      <c r="B15" s="162">
        <f>'Orçamento-base'!B15</f>
        <v>3</v>
      </c>
      <c r="C15" s="162">
        <f>IF('Orçamento-base'!C15&gt;0,'Orçamento-base'!C15,"")</f>
        <v>3</v>
      </c>
      <c r="D15" s="156" t="str">
        <f>IF('Orçamento-base'!G15&gt;0,'Orçamento-base'!G15,"")</f>
        <v>PEDRA BRITADA OU BICA CORRIDA, NAO CLASSIFICADA - BRITA ANTI-INTRUSIVA CAMADA 3 CM</v>
      </c>
      <c r="E15" s="184">
        <f>IF('Orçamento-base'!H15&gt;0,'Orçamento-base'!H15,"")</f>
        <v>338.35939999999999</v>
      </c>
      <c r="F15" s="156" t="str">
        <f>IF('Orçamento-base'!I15&gt;0,'Orçamento-base'!I15,"")</f>
        <v>m3</v>
      </c>
      <c r="G15" s="174">
        <v>56.24</v>
      </c>
      <c r="H15" s="156">
        <f t="shared" si="0"/>
        <v>19029.330000000002</v>
      </c>
      <c r="I15" s="148">
        <v>0.2097</v>
      </c>
      <c r="J15" s="148">
        <v>0.69159999999999999</v>
      </c>
      <c r="K15" s="71"/>
    </row>
    <row r="16" spans="1:12" x14ac:dyDescent="0.25">
      <c r="A16" s="162" t="str">
        <f>IF('Orçamento-base'!A16&gt;0,'Orçamento-base'!A16,"")</f>
        <v/>
      </c>
      <c r="B16" s="162">
        <f>'Orçamento-base'!B16</f>
        <v>4</v>
      </c>
      <c r="C16" s="162">
        <f>IF('Orçamento-base'!C16&gt;0,'Orçamento-base'!C16,"")</f>
        <v>4</v>
      </c>
      <c r="D16" s="156" t="str">
        <f>IF('Orçamento-base'!G16&gt;0,'Orçamento-base'!G16,"")</f>
        <v xml:space="preserve">Transporte base de brita  anti-intrusiva DMT= 30,00 KM </v>
      </c>
      <c r="E16" s="184">
        <f>IF('Orçamento-base'!H16&gt;0,'Orçamento-base'!H16,"")</f>
        <v>10150.780699999999</v>
      </c>
      <c r="F16" s="156" t="str">
        <f>IF('Orçamento-base'!I16&gt;0,'Orçamento-base'!I16,"")</f>
        <v>m3xkm</v>
      </c>
      <c r="G16" s="174">
        <v>2.21</v>
      </c>
      <c r="H16" s="156">
        <f t="shared" si="0"/>
        <v>22433.23</v>
      </c>
      <c r="I16" s="148">
        <v>0.2097</v>
      </c>
      <c r="J16" s="148">
        <v>0.69159999999999999</v>
      </c>
      <c r="K16" s="71"/>
    </row>
    <row r="17" spans="1:11" x14ac:dyDescent="0.25">
      <c r="A17" s="162" t="str">
        <f>IF('Orçamento-base'!A17&gt;0,'Orçamento-base'!A17,"")</f>
        <v/>
      </c>
      <c r="B17" s="162">
        <f>'Orçamento-base'!B17</f>
        <v>5</v>
      </c>
      <c r="C17" s="162">
        <f>IF('Orçamento-base'!C17&gt;0,'Orçamento-base'!C17,"")</f>
        <v>5</v>
      </c>
      <c r="D17" s="156" t="str">
        <f>IF('Orçamento-base'!G17&gt;0,'Orçamento-base'!G17,"")</f>
        <v>Regularização do subleito</v>
      </c>
      <c r="E17" s="184">
        <f>IF('Orçamento-base'!H17&gt;0,'Orçamento-base'!H17,"")</f>
        <v>11753.990400000001</v>
      </c>
      <c r="F17" s="156" t="str">
        <f>IF('Orçamento-base'!I17&gt;0,'Orçamento-base'!I17,"")</f>
        <v>m2</v>
      </c>
      <c r="G17" s="174">
        <v>0.88</v>
      </c>
      <c r="H17" s="156">
        <f t="shared" si="0"/>
        <v>10343.51</v>
      </c>
      <c r="I17" s="148">
        <v>0.2097</v>
      </c>
      <c r="J17" s="148">
        <v>0.69159999999999999</v>
      </c>
      <c r="K17" s="71"/>
    </row>
    <row r="18" spans="1:11" x14ac:dyDescent="0.25">
      <c r="A18" s="162" t="str">
        <f>IF('Orçamento-base'!A18&gt;0,'Orçamento-base'!A18,"")</f>
        <v/>
      </c>
      <c r="B18" s="162">
        <f>'Orçamento-base'!B18</f>
        <v>6</v>
      </c>
      <c r="C18" s="162">
        <f>IF('Orçamento-base'!C18&gt;0,'Orçamento-base'!C18,"")</f>
        <v>6</v>
      </c>
      <c r="D18" s="156" t="str">
        <f>IF('Orçamento-base'!G18&gt;0,'Orçamento-base'!G18,"")</f>
        <v>Limpeza de vala de drenagem</v>
      </c>
      <c r="E18" s="184">
        <f>IF('Orçamento-base'!H18&gt;0,'Orçamento-base'!H18,"")</f>
        <v>2880.88</v>
      </c>
      <c r="F18" s="156" t="str">
        <f>IF('Orçamento-base'!I18&gt;0,'Orçamento-base'!I18,"")</f>
        <v>m</v>
      </c>
      <c r="G18" s="174">
        <v>4.53</v>
      </c>
      <c r="H18" s="156">
        <f t="shared" si="0"/>
        <v>13050.39</v>
      </c>
      <c r="I18" s="148">
        <v>0.2097</v>
      </c>
      <c r="J18" s="148">
        <v>0.69159999999999999</v>
      </c>
      <c r="K18" s="71"/>
    </row>
    <row r="19" spans="1:11" x14ac:dyDescent="0.25">
      <c r="A19" s="162" t="str">
        <f>IF('Orçamento-base'!A19&gt;0,'Orçamento-base'!A19,"")</f>
        <v/>
      </c>
      <c r="B19" s="162" t="str">
        <f>'Orçamento-base'!B19</f>
        <v/>
      </c>
      <c r="C19" s="162" t="str">
        <f>IF('Orçamento-base'!C19&gt;0,'Orçamento-base'!C19,"")</f>
        <v/>
      </c>
      <c r="D19" s="156" t="str">
        <f>IF('Orçamento-base'!G19&gt;0,'Orçamento-base'!G19,"")</f>
        <v xml:space="preserve">Base de brita graduada </v>
      </c>
      <c r="E19" s="184" t="str">
        <f>IF('Orçamento-base'!H19&gt;0,'Orçamento-base'!H19,"")</f>
        <v/>
      </c>
      <c r="F19" s="156" t="str">
        <f>IF('Orçamento-base'!I19&gt;0,'Orçamento-base'!I19,"")</f>
        <v/>
      </c>
      <c r="G19" s="174"/>
      <c r="H19" s="156" t="str">
        <f t="shared" si="0"/>
        <v/>
      </c>
      <c r="I19" s="148"/>
      <c r="J19" s="148"/>
      <c r="K19" s="71"/>
    </row>
    <row r="20" spans="1:11" x14ac:dyDescent="0.25">
      <c r="A20" s="162" t="str">
        <f>IF('Orçamento-base'!A20&gt;0,'Orçamento-base'!A20,"")</f>
        <v/>
      </c>
      <c r="B20" s="162">
        <f>'Orçamento-base'!B20</f>
        <v>7</v>
      </c>
      <c r="C20" s="162">
        <f>IF('Orçamento-base'!C20&gt;0,'Orçamento-base'!C20,"")</f>
        <v>7</v>
      </c>
      <c r="D20" s="156" t="str">
        <f>IF('Orçamento-base'!G20&gt;0,'Orçamento-base'!G20,"")</f>
        <v xml:space="preserve">Base de brita graduada, camada compactada = 14,0 cm </v>
      </c>
      <c r="E20" s="184">
        <f>IF('Orçamento-base'!H20&gt;0,'Orçamento-base'!H20,"")</f>
        <v>1482.2127</v>
      </c>
      <c r="F20" s="156" t="str">
        <f>IF('Orçamento-base'!I20&gt;0,'Orçamento-base'!I20,"")</f>
        <v>m3</v>
      </c>
      <c r="G20" s="174">
        <v>133.16999999999999</v>
      </c>
      <c r="H20" s="156">
        <f t="shared" si="0"/>
        <v>197386.27</v>
      </c>
      <c r="I20" s="148">
        <v>0.2097</v>
      </c>
      <c r="J20" s="148">
        <v>0.69159999999999999</v>
      </c>
      <c r="K20" s="71"/>
    </row>
    <row r="21" spans="1:11" x14ac:dyDescent="0.25">
      <c r="A21" s="162" t="str">
        <f>IF('Orçamento-base'!A21&gt;0,'Orçamento-base'!A21,"")</f>
        <v/>
      </c>
      <c r="B21" s="162">
        <f>'Orçamento-base'!B21</f>
        <v>8</v>
      </c>
      <c r="C21" s="162">
        <f>IF('Orçamento-base'!C21&gt;0,'Orçamento-base'!C21,"")</f>
        <v>8</v>
      </c>
      <c r="D21" s="156" t="str">
        <f>IF('Orçamento-base'!G21&gt;0,'Orçamento-base'!G21,"")</f>
        <v>Transporte base de brita graduada, DMT= 27,1 KM</v>
      </c>
      <c r="E21" s="184">
        <f>IF('Orçamento-base'!H21&gt;0,'Orçamento-base'!H21,"")</f>
        <v>40167.965799999998</v>
      </c>
      <c r="F21" s="156" t="str">
        <f>IF('Orçamento-base'!I21&gt;0,'Orçamento-base'!I21,"")</f>
        <v>m3xkm</v>
      </c>
      <c r="G21" s="174">
        <v>2.68</v>
      </c>
      <c r="H21" s="156">
        <f t="shared" si="0"/>
        <v>107650.15</v>
      </c>
      <c r="I21" s="148">
        <v>0.2097</v>
      </c>
      <c r="J21" s="148">
        <v>0.69159999999999999</v>
      </c>
      <c r="K21" s="71"/>
    </row>
    <row r="22" spans="1:11" x14ac:dyDescent="0.25">
      <c r="A22" s="162" t="str">
        <f>IF('Orçamento-base'!A22&gt;0,'Orçamento-base'!A22,"")</f>
        <v/>
      </c>
      <c r="B22" s="162" t="str">
        <f>'Orçamento-base'!B22</f>
        <v/>
      </c>
      <c r="C22" s="162" t="str">
        <f>IF('Orçamento-base'!C22&gt;0,'Orçamento-base'!C22,"")</f>
        <v/>
      </c>
      <c r="D22" s="156" t="str">
        <f>IF('Orçamento-base'!G22&gt;0,'Orçamento-base'!G22,"")</f>
        <v>SERVIÇOS PRELIMINARES</v>
      </c>
      <c r="E22" s="184" t="str">
        <f>IF('Orçamento-base'!H22&gt;0,'Orçamento-base'!H22,"")</f>
        <v/>
      </c>
      <c r="F22" s="156" t="str">
        <f>IF('Orçamento-base'!I22&gt;0,'Orçamento-base'!I22,"")</f>
        <v/>
      </c>
      <c r="G22" s="174"/>
      <c r="H22" s="156" t="str">
        <f t="shared" si="0"/>
        <v/>
      </c>
      <c r="I22" s="148"/>
      <c r="J22" s="148"/>
      <c r="K22" s="71"/>
    </row>
    <row r="23" spans="1:11" x14ac:dyDescent="0.25">
      <c r="A23" s="162" t="str">
        <f>IF('Orçamento-base'!A23&gt;0,'Orçamento-base'!A23,"")</f>
        <v/>
      </c>
      <c r="B23" s="162">
        <f>'Orçamento-base'!B23</f>
        <v>9</v>
      </c>
      <c r="C23" s="162">
        <f>IF('Orçamento-base'!C23&gt;0,'Orçamento-base'!C23,"")</f>
        <v>9</v>
      </c>
      <c r="D23" s="156" t="str">
        <f>IF('Orçamento-base'!G23&gt;0,'Orçamento-base'!G23,"")</f>
        <v>PLACA DE OBRA (PARA CONSTRUCAO CIVIL) EM CHAPA GALVANIZADA *N. 22*, ADESIVADA,  - 2,40m x 1,20m</v>
      </c>
      <c r="E23" s="184">
        <f>IF('Orçamento-base'!H23&gt;0,'Orçamento-base'!H23,"")</f>
        <v>2.88</v>
      </c>
      <c r="F23" s="156" t="str">
        <f>IF('Orçamento-base'!I23&gt;0,'Orçamento-base'!I23,"")</f>
        <v>m2</v>
      </c>
      <c r="G23" s="174">
        <v>272.18</v>
      </c>
      <c r="H23" s="156">
        <f t="shared" si="0"/>
        <v>783.88</v>
      </c>
      <c r="I23" s="148">
        <v>0.2097</v>
      </c>
      <c r="J23" s="148">
        <v>0.69159999999999999</v>
      </c>
      <c r="K23" s="71"/>
    </row>
    <row r="24" spans="1:11" x14ac:dyDescent="0.25">
      <c r="A24" s="162" t="str">
        <f>IF('Orçamento-base'!A24&gt;0,'Orçamento-base'!A24,"")</f>
        <v/>
      </c>
      <c r="B24" s="162">
        <f>'Orçamento-base'!B24</f>
        <v>10</v>
      </c>
      <c r="C24" s="162">
        <f>IF('Orçamento-base'!C24&gt;0,'Orçamento-base'!C24,"")</f>
        <v>10</v>
      </c>
      <c r="D24" s="156" t="str">
        <f>IF('Orçamento-base'!G24&gt;0,'Orçamento-base'!G24,"")</f>
        <v>SINALIZAÇÃO COM FITA FIXADA EM CONE PLÁSTICO, INCLUINDO CONE</v>
      </c>
      <c r="E24" s="184">
        <f>IF('Orçamento-base'!H24&gt;0,'Orçamento-base'!H24,"")</f>
        <v>1440.44</v>
      </c>
      <c r="F24" s="156" t="str">
        <f>IF('Orçamento-base'!I24&gt;0,'Orçamento-base'!I24,"")</f>
        <v>m</v>
      </c>
      <c r="G24" s="174">
        <v>7.74</v>
      </c>
      <c r="H24" s="156">
        <f t="shared" si="0"/>
        <v>11149.01</v>
      </c>
      <c r="I24" s="148">
        <v>0.2097</v>
      </c>
      <c r="J24" s="148">
        <v>0.69159999999999999</v>
      </c>
      <c r="K24" s="71"/>
    </row>
    <row r="25" spans="1:11" x14ac:dyDescent="0.25">
      <c r="A25" s="162" t="str">
        <f>IF('Orçamento-base'!A25&gt;0,'Orçamento-base'!A25,"")</f>
        <v/>
      </c>
      <c r="B25" s="162">
        <f>'Orçamento-base'!B25</f>
        <v>11</v>
      </c>
      <c r="C25" s="162">
        <f>IF('Orçamento-base'!C25&gt;0,'Orçamento-base'!C25,"")</f>
        <v>11</v>
      </c>
      <c r="D25" s="156" t="str">
        <f>IF('Orçamento-base'!G25&gt;0,'Orçamento-base'!G25,"")</f>
        <v>MOBILIZAÇÃO DE EQUIPAMENTOS</v>
      </c>
      <c r="E25" s="184">
        <f>IF('Orçamento-base'!H25&gt;0,'Orçamento-base'!H25,"")</f>
        <v>1</v>
      </c>
      <c r="F25" s="156" t="str">
        <f>IF('Orçamento-base'!I25&gt;0,'Orçamento-base'!I25,"")</f>
        <v>un</v>
      </c>
      <c r="G25" s="174">
        <v>3654.2</v>
      </c>
      <c r="H25" s="156">
        <f t="shared" si="0"/>
        <v>3654.2</v>
      </c>
      <c r="I25" s="148">
        <v>0.2097</v>
      </c>
      <c r="J25" s="148">
        <v>0.69159999999999999</v>
      </c>
      <c r="K25" s="71"/>
    </row>
    <row r="26" spans="1:11" x14ac:dyDescent="0.25">
      <c r="A26" s="162" t="str">
        <f>IF('Orçamento-base'!A26&gt;0,'Orçamento-base'!A26,"")</f>
        <v/>
      </c>
      <c r="B26" s="162" t="str">
        <f>'Orçamento-base'!B26</f>
        <v/>
      </c>
      <c r="C26" s="162" t="str">
        <f>IF('Orçamento-base'!C26&gt;0,'Orçamento-base'!C26,"")</f>
        <v/>
      </c>
      <c r="D26" s="156" t="str">
        <f>IF('Orçamento-base'!G26&gt;0,'Orçamento-base'!G26,"")</f>
        <v>ADMINISTRAÇÃO LOCAL</v>
      </c>
      <c r="E26" s="184" t="str">
        <f>IF('Orçamento-base'!H26&gt;0,'Orçamento-base'!H26,"")</f>
        <v/>
      </c>
      <c r="F26" s="156" t="str">
        <f>IF('Orçamento-base'!I26&gt;0,'Orçamento-base'!I26,"")</f>
        <v/>
      </c>
      <c r="G26" s="174"/>
      <c r="H26" s="156" t="str">
        <f t="shared" si="0"/>
        <v/>
      </c>
      <c r="I26" s="148"/>
      <c r="J26" s="148"/>
      <c r="K26" s="71"/>
    </row>
    <row r="27" spans="1:11" x14ac:dyDescent="0.25">
      <c r="A27" s="162" t="str">
        <f>IF('Orçamento-base'!A27&gt;0,'Orçamento-base'!A27,"")</f>
        <v/>
      </c>
      <c r="B27" s="162">
        <f>'Orçamento-base'!B27</f>
        <v>12</v>
      </c>
      <c r="C27" s="162">
        <f>IF('Orçamento-base'!C27&gt;0,'Orçamento-base'!C27,"")</f>
        <v>12</v>
      </c>
      <c r="D27" s="156" t="str">
        <f>IF('Orçamento-base'!G27&gt;0,'Orçamento-base'!G27,"")</f>
        <v>ADMINSTRAÇÃO LOCAL</v>
      </c>
      <c r="E27" s="184">
        <f>IF('Orçamento-base'!H27&gt;0,'Orçamento-base'!H27,"")</f>
        <v>1</v>
      </c>
      <c r="F27" s="156" t="str">
        <f>IF('Orçamento-base'!I27&gt;0,'Orçamento-base'!I27,"")</f>
        <v>un</v>
      </c>
      <c r="G27" s="174">
        <v>6134</v>
      </c>
      <c r="H27" s="156">
        <f t="shared" si="0"/>
        <v>6134</v>
      </c>
      <c r="I27" s="148">
        <v>0.2097</v>
      </c>
      <c r="J27" s="148">
        <v>0.69159999999999999</v>
      </c>
      <c r="K27" s="71"/>
    </row>
    <row r="28" spans="1:11" x14ac:dyDescent="0.25">
      <c r="A28" s="162" t="str">
        <f>IF('Orçamento-base'!A28&gt;0,'Orçamento-base'!A28,"")</f>
        <v/>
      </c>
      <c r="B28" s="162" t="str">
        <f>'Orçamento-base'!B28</f>
        <v/>
      </c>
      <c r="C28" s="162" t="str">
        <f>IF('Orçamento-base'!C28&gt;0,'Orçamento-base'!C28,"")</f>
        <v/>
      </c>
      <c r="D28" s="156" t="str">
        <f>IF('Orçamento-base'!G28&gt;0,'Orçamento-base'!G28,"")</f>
        <v>PAVIMENTAÇÃO</v>
      </c>
      <c r="E28" s="184" t="str">
        <f>IF('Orçamento-base'!H28&gt;0,'Orçamento-base'!H28,"")</f>
        <v/>
      </c>
      <c r="F28" s="156" t="str">
        <f>IF('Orçamento-base'!I28&gt;0,'Orçamento-base'!I28,"")</f>
        <v/>
      </c>
      <c r="G28" s="174"/>
      <c r="H28" s="156" t="str">
        <f t="shared" si="0"/>
        <v/>
      </c>
      <c r="I28" s="148"/>
      <c r="J28" s="148"/>
      <c r="K28" s="71"/>
    </row>
    <row r="29" spans="1:11" x14ac:dyDescent="0.25">
      <c r="A29" s="162" t="str">
        <f>IF('Orçamento-base'!A29&gt;0,'Orçamento-base'!A29,"")</f>
        <v/>
      </c>
      <c r="B29" s="162">
        <f>'Orçamento-base'!B29</f>
        <v>13</v>
      </c>
      <c r="C29" s="162">
        <f>IF('Orçamento-base'!C29&gt;0,'Orçamento-base'!C29,"")</f>
        <v>13</v>
      </c>
      <c r="D29" s="156" t="str">
        <f>IF('Orçamento-base'!G29&gt;0,'Orçamento-base'!G29,"")</f>
        <v>EXECUÇÃO DE IMPRIMAÇÃO COM ASFALTO DILUÍDO CM-30.</v>
      </c>
      <c r="E29" s="184">
        <f>IF('Orçamento-base'!H29&gt;0,'Orçamento-base'!H29,"")</f>
        <v>10371.17</v>
      </c>
      <c r="F29" s="156" t="str">
        <f>IF('Orçamento-base'!I29&gt;0,'Orçamento-base'!I29,"")</f>
        <v>m2</v>
      </c>
      <c r="G29" s="174">
        <v>12.85</v>
      </c>
      <c r="H29" s="156">
        <f t="shared" si="0"/>
        <v>133269.53</v>
      </c>
      <c r="I29" s="148">
        <v>0.2097</v>
      </c>
      <c r="J29" s="148">
        <v>0.69159999999999999</v>
      </c>
      <c r="K29" s="71"/>
    </row>
    <row r="30" spans="1:11" x14ac:dyDescent="0.25">
      <c r="A30" s="162" t="str">
        <f>IF('Orçamento-base'!A30&gt;0,'Orçamento-base'!A30,"")</f>
        <v/>
      </c>
      <c r="B30" s="162">
        <f>'Orçamento-base'!B30</f>
        <v>14</v>
      </c>
      <c r="C30" s="162">
        <f>IF('Orçamento-base'!C30&gt;0,'Orçamento-base'!C30,"")</f>
        <v>14</v>
      </c>
      <c r="D30" s="156" t="str">
        <f>IF('Orçamento-base'!G30&gt;0,'Orçamento-base'!G30,"")</f>
        <v>TRANSPORTE COM CAMINHÃO TANQUE DE TRANSPORTE DE MATERIAL ASFÁLTICO DE 30000 L, EM VIA URBANA PAVIMENTADA, DMT ATÉ 30KM (UNIDADE: TXKM). AF_07/2020- TRANSPORTE DE MATERIAL DE IMPRIMAÇÃO DA REFAP ATÉ A OBRA</v>
      </c>
      <c r="E30" s="184">
        <f>IF('Orçamento-base'!H30&gt;0,'Orçamento-base'!H30,"")</f>
        <v>373.3621</v>
      </c>
      <c r="F30" s="156" t="str">
        <f>IF('Orçamento-base'!I30&gt;0,'Orçamento-base'!I30,"")</f>
        <v>txkm</v>
      </c>
      <c r="G30" s="174">
        <v>1.43</v>
      </c>
      <c r="H30" s="156">
        <f t="shared" si="0"/>
        <v>533.91</v>
      </c>
      <c r="I30" s="148">
        <v>0.2097</v>
      </c>
      <c r="J30" s="148">
        <v>0.69159999999999999</v>
      </c>
      <c r="K30" s="71"/>
    </row>
    <row r="31" spans="1:11" x14ac:dyDescent="0.25">
      <c r="A31" s="162" t="str">
        <f>IF('Orçamento-base'!A31&gt;0,'Orçamento-base'!A31,"")</f>
        <v/>
      </c>
      <c r="B31" s="162">
        <f>'Orçamento-base'!B31</f>
        <v>15</v>
      </c>
      <c r="C31" s="162">
        <f>IF('Orçamento-base'!C31&gt;0,'Orçamento-base'!C31,"")</f>
        <v>15</v>
      </c>
      <c r="D31" s="156" t="str">
        <f>IF('Orçamento-base'!G31&gt;0,'Orçamento-base'!G31,"")</f>
        <v>TRANSPORTE COM CAMINHÃO TANQUE DE TRANSPORTE DE MATERIAL ASFÁLTICO DE 30000 L, EM VIA URBANA PAVIMENTADA, ADICIONAL PARA DMT EXCEDENTE A 30 KM (UNIDADE: TXKM). AF_07/2020 TRANSPORTE DE MATERIAL DE IMPRIMAÇÃO DA REFAP ATÉ A OBRA</v>
      </c>
      <c r="E31" s="184">
        <f>IF('Orçamento-base'!H31&gt;0,'Orçamento-base'!H31,"")</f>
        <v>1144.9772</v>
      </c>
      <c r="F31" s="156" t="str">
        <f>IF('Orçamento-base'!I31&gt;0,'Orçamento-base'!I31,"")</f>
        <v>txkm</v>
      </c>
      <c r="G31" s="174">
        <v>0.55000000000000004</v>
      </c>
      <c r="H31" s="156">
        <f t="shared" si="0"/>
        <v>629.74</v>
      </c>
      <c r="I31" s="148">
        <v>0.2097</v>
      </c>
      <c r="J31" s="148">
        <v>0.69159999999999999</v>
      </c>
      <c r="K31" s="71"/>
    </row>
    <row r="32" spans="1:11" x14ac:dyDescent="0.25">
      <c r="A32" s="162" t="str">
        <f>IF('Orçamento-base'!A32&gt;0,'Orçamento-base'!A32,"")</f>
        <v/>
      </c>
      <c r="B32" s="162">
        <f>'Orçamento-base'!B32</f>
        <v>16</v>
      </c>
      <c r="C32" s="162">
        <f>IF('Orçamento-base'!C32&gt;0,'Orçamento-base'!C32,"")</f>
        <v>16</v>
      </c>
      <c r="D32" s="156" t="str">
        <f>IF('Orçamento-base'!G32&gt;0,'Orçamento-base'!G32,"")</f>
        <v xml:space="preserve">EXECUÇÃO DE PINTURA DE LIGAÇÃO COM EMULSÃO ASFÁLTICA RR-2C. AF_11/2019 </v>
      </c>
      <c r="E32" s="184">
        <f>IF('Orçamento-base'!H32&gt;0,'Orçamento-base'!H32,"")</f>
        <v>10083.08</v>
      </c>
      <c r="F32" s="156" t="str">
        <f>IF('Orçamento-base'!I32&gt;0,'Orçamento-base'!I32,"")</f>
        <v>m2</v>
      </c>
      <c r="G32" s="174">
        <v>3.3</v>
      </c>
      <c r="H32" s="156">
        <f t="shared" si="0"/>
        <v>33274.160000000003</v>
      </c>
      <c r="I32" s="148">
        <v>0.2097</v>
      </c>
      <c r="J32" s="148">
        <v>0.69159999999999999</v>
      </c>
      <c r="K32" s="71"/>
    </row>
    <row r="33" spans="1:11" x14ac:dyDescent="0.25">
      <c r="A33" s="162" t="str">
        <f>IF('Orçamento-base'!A33&gt;0,'Orçamento-base'!A33,"")</f>
        <v/>
      </c>
      <c r="B33" s="162">
        <f>'Orçamento-base'!B33</f>
        <v>17</v>
      </c>
      <c r="C33" s="162">
        <f>IF('Orçamento-base'!C33&gt;0,'Orçamento-base'!C33,"")</f>
        <v>17</v>
      </c>
      <c r="D33" s="156" t="str">
        <f>IF('Orçamento-base'!G33&gt;0,'Orçamento-base'!G33,"")</f>
        <v>TRANSPORTE COM CAMINHÃO TANQUE DE TRANSPORTE DE MATERIAL ASFÁLTICO DE 30000 L, EM VIA URBANA PAVIMENTADA, DMT ATÉ 30KM (UNIDADE: TXKM). AF_07/2020- TRANSPORTE DE LIGANTE DA REFAP ATÉ A OBRA</v>
      </c>
      <c r="E33" s="184">
        <f>IF('Orçamento-base'!H33&gt;0,'Orçamento-base'!H33,"")</f>
        <v>136.12</v>
      </c>
      <c r="F33" s="156" t="str">
        <f>IF('Orçamento-base'!I33&gt;0,'Orçamento-base'!I33,"")</f>
        <v>txkm</v>
      </c>
      <c r="G33" s="174">
        <v>1.43</v>
      </c>
      <c r="H33" s="156">
        <f t="shared" si="0"/>
        <v>194.65</v>
      </c>
      <c r="I33" s="148">
        <v>0.2097</v>
      </c>
      <c r="J33" s="148">
        <v>0.69159999999999999</v>
      </c>
      <c r="K33" s="71"/>
    </row>
    <row r="34" spans="1:11" x14ac:dyDescent="0.25">
      <c r="A34" s="162" t="str">
        <f>IF('Orçamento-base'!A34&gt;0,'Orçamento-base'!A34,"")</f>
        <v/>
      </c>
      <c r="B34" s="162">
        <f>'Orçamento-base'!B34</f>
        <v>18</v>
      </c>
      <c r="C34" s="162">
        <f>IF('Orçamento-base'!C34&gt;0,'Orçamento-base'!C34,"")</f>
        <v>18</v>
      </c>
      <c r="D34" s="156" t="str">
        <f>IF('Orçamento-base'!G34&gt;0,'Orçamento-base'!G34,"")</f>
        <v>TRANSPORTE COM CAMINHÃO TANQUE DE TRANSPORTE DE MATERIAL ASFÁLTICO DE 30000 L, EM VIA URBANA PAVIMENTADA, ADICIONAL PARA DMT EXCEDENTE A 30 KM (UNIDADE: TXKM). AF_07/2020 TRANSPORTE DE LIGANTE DA REFAP ATÉ A OBRA</v>
      </c>
      <c r="E34" s="184">
        <f>IF('Orçamento-base'!H34&gt;0,'Orçamento-base'!H34,"")</f>
        <v>417.44</v>
      </c>
      <c r="F34" s="156" t="str">
        <f>IF('Orçamento-base'!I34&gt;0,'Orçamento-base'!I34,"")</f>
        <v>txkm</v>
      </c>
      <c r="G34" s="174">
        <v>0.55000000000000004</v>
      </c>
      <c r="H34" s="156">
        <f t="shared" si="0"/>
        <v>229.59</v>
      </c>
      <c r="I34" s="148">
        <v>0.2097</v>
      </c>
      <c r="J34" s="148">
        <v>0.69159999999999999</v>
      </c>
      <c r="K34" s="71"/>
    </row>
    <row r="35" spans="1:11" x14ac:dyDescent="0.25">
      <c r="A35" s="162" t="str">
        <f>IF('Orçamento-base'!A35&gt;0,'Orçamento-base'!A35,"")</f>
        <v/>
      </c>
      <c r="B35" s="162">
        <f>'Orçamento-base'!B35</f>
        <v>19</v>
      </c>
      <c r="C35" s="162">
        <f>IF('Orçamento-base'!C35&gt;0,'Orçamento-base'!C35,"")</f>
        <v>19</v>
      </c>
      <c r="D35" s="156" t="str">
        <f>IF('Orçamento-base'!G35&gt;0,'Orçamento-base'!G35,"")</f>
        <v>EXECUÇÃO DE PAVIMENTO COM APLICAÇÃO DE CONCRETO ASFÁLTICO, CAMADA DE ROLAMENTO - EXCLUSIVE CARGA E TRANSPORTE. AF_11/2019 - CBUQ EM USINA PRÓPRIA - BASEADO NA COMPOSIÇÃO 95995</v>
      </c>
      <c r="E35" s="184">
        <f>IF('Orçamento-base'!H35&gt;0,'Orçamento-base'!H35,"")</f>
        <v>504.15</v>
      </c>
      <c r="F35" s="156" t="str">
        <f>IF('Orçamento-base'!I35&gt;0,'Orçamento-base'!I35,"")</f>
        <v>m3</v>
      </c>
      <c r="G35" s="174">
        <v>1498.28</v>
      </c>
      <c r="H35" s="156">
        <f t="shared" si="0"/>
        <v>755357.86</v>
      </c>
      <c r="I35" s="148">
        <v>0.2097</v>
      </c>
      <c r="J35" s="148">
        <v>0.69159999999999999</v>
      </c>
      <c r="K35" s="71"/>
    </row>
    <row r="36" spans="1:11" x14ac:dyDescent="0.25">
      <c r="A36" s="162" t="str">
        <f>IF('Orçamento-base'!A36&gt;0,'Orçamento-base'!A36,"")</f>
        <v/>
      </c>
      <c r="B36" s="162">
        <f>'Orçamento-base'!B36</f>
        <v>20</v>
      </c>
      <c r="C36" s="162">
        <f>IF('Orçamento-base'!C36&gt;0,'Orçamento-base'!C36,"")</f>
        <v>20</v>
      </c>
      <c r="D36" s="156" t="str">
        <f>IF('Orçamento-base'!G36&gt;0,'Orçamento-base'!G36,"")</f>
        <v>TRANSPORTE COM CAMINHÃO BASCULANTE DE 10 M³, EM VIA URBANA PAVIMENTADA, DMT ATÉ 30 KM (UNIDADE: M3XKM). AF_07/2020 - MASSA ASFÁLTICA DA USINA ATÉ A OBRA</v>
      </c>
      <c r="E36" s="184">
        <f>IF('Orçamento-base'!H36&gt;0,'Orçamento-base'!H36,"")</f>
        <v>13662.47</v>
      </c>
      <c r="F36" s="156" t="str">
        <f>IF('Orçamento-base'!I36&gt;0,'Orçamento-base'!I36,"")</f>
        <v>un</v>
      </c>
      <c r="G36" s="174">
        <v>2.37</v>
      </c>
      <c r="H36" s="156">
        <f t="shared" si="0"/>
        <v>32380.05</v>
      </c>
      <c r="I36" s="148">
        <v>0.2097</v>
      </c>
      <c r="J36" s="148">
        <v>0.69159999999999999</v>
      </c>
      <c r="K36" s="71"/>
    </row>
    <row r="37" spans="1:11" x14ac:dyDescent="0.25">
      <c r="A37" s="162" t="str">
        <f>IF('Orçamento-base'!A37&gt;0,'Orçamento-base'!A37,"")</f>
        <v/>
      </c>
      <c r="B37" s="162">
        <f>'Orçamento-base'!B37</f>
        <v>21</v>
      </c>
      <c r="C37" s="162">
        <f>IF('Orçamento-base'!C37&gt;0,'Orçamento-base'!C37,"")</f>
        <v>21</v>
      </c>
      <c r="D37" s="156" t="str">
        <f>IF('Orçamento-base'!G37&gt;0,'Orçamento-base'!G37,"")</f>
        <v>TRANSPORTE COM CAMINHÃO TANQUE DE TRANSPORTE DE MATERIAL ASFÁLTICO DE 30000 L, EM VIA URBANA PAVIMENTADA, DMT ATÉ 30KM (UNIDADE: TXKM). AF_07/2020- TRANSPORTE DE CAP DA REFAP ATÉ A USINA</v>
      </c>
      <c r="E37" s="184">
        <f>IF('Orçamento-base'!H37&gt;0,'Orçamento-base'!H37,"")</f>
        <v>856.05</v>
      </c>
      <c r="F37" s="156" t="str">
        <f>IF('Orçamento-base'!I37&gt;0,'Orçamento-base'!I37,"")</f>
        <v>txkm</v>
      </c>
      <c r="G37" s="174">
        <v>1.43</v>
      </c>
      <c r="H37" s="156">
        <f t="shared" si="0"/>
        <v>1224.1500000000001</v>
      </c>
      <c r="I37" s="148">
        <v>0.2097</v>
      </c>
      <c r="J37" s="148">
        <v>0.69159999999999999</v>
      </c>
      <c r="K37" s="71"/>
    </row>
    <row r="38" spans="1:11" x14ac:dyDescent="0.25">
      <c r="A38" s="162" t="str">
        <f>IF('Orçamento-base'!A38&gt;0,'Orçamento-base'!A38,"")</f>
        <v/>
      </c>
      <c r="B38" s="162">
        <f>'Orçamento-base'!B38</f>
        <v>22</v>
      </c>
      <c r="C38" s="162">
        <f>IF('Orçamento-base'!C38&gt;0,'Orçamento-base'!C38,"")</f>
        <v>22</v>
      </c>
      <c r="D38" s="156" t="str">
        <f>IF('Orçamento-base'!G38&gt;0,'Orçamento-base'!G38,"")</f>
        <v>TRANSPORTE COM CAMINHÃO TANQUE DE TRANSPORTE DE MATERIAL ASFÁLTICO DE 30000 L, EM VIA URBANA PAVIMENTADA, ADICIONAL PARA DMT EXCEDENTE A 30 KM (UNIDADE: TXKM). AF_07/2020 TRANSPORTE DE CAP DA REFAP ATÉ A USINA</v>
      </c>
      <c r="E38" s="184">
        <f>IF('Orçamento-base'!H38&gt;0,'Orçamento-base'!H38,"")</f>
        <v>2339.86</v>
      </c>
      <c r="F38" s="156" t="str">
        <f>IF('Orçamento-base'!I38&gt;0,'Orçamento-base'!I38,"")</f>
        <v>txkm</v>
      </c>
      <c r="G38" s="174">
        <v>0.55000000000000004</v>
      </c>
      <c r="H38" s="156">
        <f t="shared" si="0"/>
        <v>1286.92</v>
      </c>
      <c r="I38" s="148">
        <v>0.2097</v>
      </c>
      <c r="J38" s="148">
        <v>0.69159999999999999</v>
      </c>
      <c r="K38" s="71"/>
    </row>
    <row r="39" spans="1:11" x14ac:dyDescent="0.25">
      <c r="A39" s="162" t="str">
        <f>IF('Orçamento-base'!A39&gt;0,'Orçamento-base'!A39,"")</f>
        <v/>
      </c>
      <c r="B39" s="162">
        <f>'Orçamento-base'!B39</f>
        <v>23</v>
      </c>
      <c r="C39" s="162">
        <f>IF('Orçamento-base'!C39&gt;0,'Orçamento-base'!C39,"")</f>
        <v>23</v>
      </c>
      <c r="D39" s="156" t="str">
        <f>IF('Orçamento-base'!G39&gt;0,'Orçamento-base'!G39,"")</f>
        <v>CARGA DE MISTURA ASFÁLTICA EM CAMINHÃO BASCULANTE 10 M³</v>
      </c>
      <c r="E39" s="184">
        <f>IF('Orçamento-base'!H39&gt;0,'Orçamento-base'!H39,"")</f>
        <v>504.15</v>
      </c>
      <c r="F39" s="156" t="str">
        <f>IF('Orçamento-base'!I39&gt;0,'Orçamento-base'!I39,"")</f>
        <v>m3</v>
      </c>
      <c r="G39" s="174">
        <v>7.16</v>
      </c>
      <c r="H39" s="156">
        <f t="shared" si="0"/>
        <v>3609.71</v>
      </c>
      <c r="I39" s="148">
        <v>0.2097</v>
      </c>
      <c r="J39" s="148">
        <v>0.69159999999999999</v>
      </c>
      <c r="K39" s="71"/>
    </row>
    <row r="40" spans="1:11" x14ac:dyDescent="0.25">
      <c r="A40" s="162" t="str">
        <f>IF('Orçamento-base'!A40&gt;0,'Orçamento-base'!A40,"")</f>
        <v/>
      </c>
      <c r="B40" s="162" t="str">
        <f>'Orçamento-base'!B40</f>
        <v/>
      </c>
      <c r="C40" s="162" t="str">
        <f>IF('Orçamento-base'!C40&gt;0,'Orçamento-base'!C40,"")</f>
        <v/>
      </c>
      <c r="D40" s="156" t="str">
        <f>IF('Orçamento-base'!G40&gt;0,'Orçamento-base'!G40,"")</f>
        <v>SINALIZAÇÃO</v>
      </c>
      <c r="E40" s="184" t="str">
        <f>IF('Orçamento-base'!H40&gt;0,'Orçamento-base'!H40,"")</f>
        <v/>
      </c>
      <c r="F40" s="156" t="str">
        <f>IF('Orçamento-base'!I40&gt;0,'Orçamento-base'!I40,"")</f>
        <v/>
      </c>
      <c r="G40" s="174"/>
      <c r="H40" s="156" t="str">
        <f t="shared" si="0"/>
        <v/>
      </c>
      <c r="I40" s="148"/>
      <c r="J40" s="148"/>
      <c r="K40" s="71"/>
    </row>
    <row r="41" spans="1:11" x14ac:dyDescent="0.25">
      <c r="A41" s="162" t="str">
        <f>IF('Orçamento-base'!A41&gt;0,'Orçamento-base'!A41,"")</f>
        <v/>
      </c>
      <c r="B41" s="162">
        <f>'Orçamento-base'!B41</f>
        <v>24</v>
      </c>
      <c r="C41" s="162">
        <f>IF('Orçamento-base'!C41&gt;0,'Orçamento-base'!C41,"")</f>
        <v>24</v>
      </c>
      <c r="D41" s="156" t="str">
        <f>IF('Orçamento-base'!G41&gt;0,'Orçamento-base'!G41,"")</f>
        <v>SINALIZACAO HORIZONTAL COM TINTA RETRORREFLETIVA A BASE DE RESINA ACRILICA COM MICROESFERAS DE VIDRO - LINHA DE EIXO</v>
      </c>
      <c r="E41" s="184">
        <f>IF('Orçamento-base'!H41&gt;0,'Orçamento-base'!H41,"")</f>
        <v>149.38999999999999</v>
      </c>
      <c r="F41" s="156" t="str">
        <f>IF('Orçamento-base'!I41&gt;0,'Orçamento-base'!I41,"")</f>
        <v>m2</v>
      </c>
      <c r="G41" s="174">
        <v>24.27</v>
      </c>
      <c r="H41" s="156">
        <f t="shared" si="0"/>
        <v>3625.7</v>
      </c>
      <c r="I41" s="148">
        <v>0.2097</v>
      </c>
      <c r="J41" s="148">
        <v>0.69159999999999999</v>
      </c>
      <c r="K41" s="71"/>
    </row>
    <row r="42" spans="1:11" x14ac:dyDescent="0.25">
      <c r="A42" s="162" t="str">
        <f>IF('Orçamento-base'!A42&gt;0,'Orçamento-base'!A42,"")</f>
        <v/>
      </c>
      <c r="B42" s="162">
        <f>'Orçamento-base'!B42</f>
        <v>25</v>
      </c>
      <c r="C42" s="162">
        <f>IF('Orçamento-base'!C42&gt;0,'Orçamento-base'!C42,"")</f>
        <v>25</v>
      </c>
      <c r="D42" s="156" t="str">
        <f>IF('Orçamento-base'!G42&gt;0,'Orçamento-base'!G42,"")</f>
        <v>SINALIZACAO HORIZONTAL COM TINTA RETRORREFLETIVA A BASE DE RESINA ACRILICA COM MICROESFERAS DE VIDRO - LINHAS DE BORDO</v>
      </c>
      <c r="E42" s="184">
        <f>IF('Orçamento-base'!H42&gt;0,'Orçamento-base'!H42,"")</f>
        <v>432.43</v>
      </c>
      <c r="F42" s="156" t="str">
        <f>IF('Orçamento-base'!I42&gt;0,'Orçamento-base'!I42,"")</f>
        <v>m2</v>
      </c>
      <c r="G42" s="174">
        <v>24.27</v>
      </c>
      <c r="H42" s="156">
        <f t="shared" si="0"/>
        <v>10495.08</v>
      </c>
      <c r="I42" s="148">
        <v>0.2097</v>
      </c>
      <c r="J42" s="148">
        <v>0.69159999999999999</v>
      </c>
      <c r="K42" s="71"/>
    </row>
    <row r="43" spans="1:11" x14ac:dyDescent="0.25">
      <c r="A43" s="162" t="str">
        <f>IF('Orçamento-base'!A43&gt;0,'Orçamento-base'!A43,"")</f>
        <v/>
      </c>
      <c r="B43" s="162">
        <f>'Orçamento-base'!B43</f>
        <v>26</v>
      </c>
      <c r="C43" s="162">
        <f>IF('Orçamento-base'!C43&gt;0,'Orçamento-base'!C43,"")</f>
        <v>26</v>
      </c>
      <c r="D43" s="156" t="str">
        <f>IF('Orçamento-base'!G43&gt;0,'Orçamento-base'!G43,"")</f>
        <v>CONFECÇÃO DE PLACAS DE REGULAMENTAÇÃO REDONDAS (DIÂMETRO 0,5 M) - EM AÇO Nº 16  GALVANIZADO,  COM PELÍCULA REFLETIVA TIPO III + III  E PARAFUSOS</v>
      </c>
      <c r="E43" s="184">
        <f>IF('Orçamento-base'!H43&gt;0,'Orçamento-base'!H43,"")</f>
        <v>1.57</v>
      </c>
      <c r="F43" s="156" t="str">
        <f>IF('Orçamento-base'!I43&gt;0,'Orçamento-base'!I43,"")</f>
        <v>m2</v>
      </c>
      <c r="G43" s="174">
        <v>563.99</v>
      </c>
      <c r="H43" s="156">
        <f t="shared" si="0"/>
        <v>885.46</v>
      </c>
      <c r="I43" s="148">
        <v>0.2097</v>
      </c>
      <c r="J43" s="148">
        <v>0.69159999999999999</v>
      </c>
      <c r="K43" s="71"/>
    </row>
    <row r="44" spans="1:11" x14ac:dyDescent="0.25">
      <c r="A44" s="162" t="str">
        <f>IF('Orçamento-base'!A44&gt;0,'Orçamento-base'!A44,"")</f>
        <v/>
      </c>
      <c r="B44" s="162">
        <f>'Orçamento-base'!B44</f>
        <v>27</v>
      </c>
      <c r="C44" s="162">
        <f>IF('Orçamento-base'!C44&gt;0,'Orçamento-base'!C44,"")</f>
        <v>27</v>
      </c>
      <c r="D44" s="156" t="str">
        <f>IF('Orçamento-base'!G44&gt;0,'Orçamento-base'!G44,"")</f>
        <v>CONFECÇÃO DE PLACAS DE ADVERTÊNCIA  QUADRADAS (LADO 0,5 M) - EM AÇO Nº 16  GALVANIZADO,  COM PELÍCULA REFLETIVA TIPO III + III  E PARAFUSOS</v>
      </c>
      <c r="E44" s="184">
        <f>IF('Orçamento-base'!H44&gt;0,'Orçamento-base'!H44,"")</f>
        <v>1</v>
      </c>
      <c r="F44" s="156" t="str">
        <f>IF('Orçamento-base'!I44&gt;0,'Orçamento-base'!I44,"")</f>
        <v>m2</v>
      </c>
      <c r="G44" s="174">
        <v>563.99</v>
      </c>
      <c r="H44" s="156">
        <f t="shared" si="0"/>
        <v>563.99</v>
      </c>
      <c r="I44" s="148">
        <v>0.2097</v>
      </c>
      <c r="J44" s="148">
        <v>0.69159999999999999</v>
      </c>
      <c r="K44" s="71"/>
    </row>
    <row r="45" spans="1:11" x14ac:dyDescent="0.25">
      <c r="A45" s="162" t="str">
        <f>IF('Orçamento-base'!A45&gt;0,'Orçamento-base'!A45,"")</f>
        <v/>
      </c>
      <c r="B45" s="162">
        <f>'Orçamento-base'!B45</f>
        <v>28</v>
      </c>
      <c r="C45" s="162">
        <f>IF('Orçamento-base'!C45&gt;0,'Orçamento-base'!C45,"")</f>
        <v>28</v>
      </c>
      <c r="D45" s="156" t="str">
        <f>IF('Orçamento-base'!G45&gt;0,'Orçamento-base'!G45,"")</f>
        <v>SUPORTE PARA PLACA EM AÇO GALVANIZADO 2", FORNECIMENTO E INSTALAÇÃO</v>
      </c>
      <c r="E45" s="184">
        <f>IF('Orçamento-base'!H45&gt;0,'Orçamento-base'!H45,"")</f>
        <v>36</v>
      </c>
      <c r="F45" s="156" t="str">
        <f>IF('Orçamento-base'!I45&gt;0,'Orçamento-base'!I45,"")</f>
        <v>m</v>
      </c>
      <c r="G45" s="174">
        <v>138.91999999999999</v>
      </c>
      <c r="H45" s="156">
        <f t="shared" si="0"/>
        <v>5001.12</v>
      </c>
      <c r="I45" s="148">
        <v>0.2097</v>
      </c>
      <c r="J45" s="148">
        <v>0.69159999999999999</v>
      </c>
      <c r="K45" s="71"/>
    </row>
    <row r="46" spans="1:11" x14ac:dyDescent="0.25">
      <c r="A46" s="162" t="str">
        <f>IF('Orçamento-base'!A46&gt;0,'Orçamento-base'!A46,"")</f>
        <v/>
      </c>
      <c r="B46" s="162">
        <f>'Orçamento-base'!B46</f>
        <v>29</v>
      </c>
      <c r="C46" s="162">
        <f>IF('Orçamento-base'!C46&gt;0,'Orçamento-base'!C46,"")</f>
        <v>29</v>
      </c>
      <c r="D46" s="156" t="str">
        <f>IF('Orçamento-base'!G46&gt;0,'Orçamento-base'!G46,"")</f>
        <v>ESCAVAÇÃO MANUAL (30X30X60 CM)</v>
      </c>
      <c r="E46" s="184">
        <f>IF('Orçamento-base'!H46&gt;0,'Orçamento-base'!H46,"")</f>
        <v>0.64800000000000002</v>
      </c>
      <c r="F46" s="156" t="str">
        <f>IF('Orçamento-base'!I46&gt;0,'Orçamento-base'!I46,"")</f>
        <v>m3</v>
      </c>
      <c r="G46" s="174">
        <v>159.58000000000001</v>
      </c>
      <c r="H46" s="156">
        <f t="shared" si="0"/>
        <v>103.41</v>
      </c>
      <c r="I46" s="148">
        <v>0.2097</v>
      </c>
      <c r="J46" s="148">
        <v>0.69159999999999999</v>
      </c>
      <c r="K46" s="71"/>
    </row>
    <row r="47" spans="1:11" x14ac:dyDescent="0.25">
      <c r="A47" s="162" t="str">
        <f>IF('Orçamento-base'!A47&gt;0,'Orçamento-base'!A47,"")</f>
        <v/>
      </c>
      <c r="B47" s="162">
        <f>'Orçamento-base'!B47</f>
        <v>30</v>
      </c>
      <c r="C47" s="162">
        <f>IF('Orçamento-base'!C47&gt;0,'Orçamento-base'!C47,"")</f>
        <v>30</v>
      </c>
      <c r="D47" s="156" t="str">
        <f>IF('Orçamento-base'!G47&gt;0,'Orçamento-base'!G47,"")</f>
        <v>CONCRETO 15 MPA PARA FIXAÇÃO DE PLACAS (30X30X60 CM)</v>
      </c>
      <c r="E47" s="184">
        <f>IF('Orçamento-base'!H47&gt;0,'Orçamento-base'!H47,"")</f>
        <v>0.64800000000000002</v>
      </c>
      <c r="F47" s="156" t="str">
        <f>IF('Orçamento-base'!I47&gt;0,'Orçamento-base'!I47,"")</f>
        <v>m3</v>
      </c>
      <c r="G47" s="174">
        <v>440.16</v>
      </c>
      <c r="H47" s="156">
        <f t="shared" si="0"/>
        <v>285.22000000000003</v>
      </c>
      <c r="I47" s="148">
        <v>0.2097</v>
      </c>
      <c r="J47" s="148">
        <v>0.69159999999999999</v>
      </c>
      <c r="K47" s="71"/>
    </row>
    <row r="48" spans="1:11" x14ac:dyDescent="0.25">
      <c r="A48" s="162" t="str">
        <f>IF('Orçamento-base'!A48&gt;0,'Orçamento-base'!A48,"")</f>
        <v/>
      </c>
      <c r="B48" s="162">
        <f>'Orçamento-base'!B48</f>
        <v>31</v>
      </c>
      <c r="C48" s="162">
        <f>IF('Orçamento-base'!C48&gt;0,'Orçamento-base'!C48,"")</f>
        <v>31</v>
      </c>
      <c r="D48" s="156" t="str">
        <f>IF('Orçamento-base'!G48&gt;0,'Orçamento-base'!G48,"")</f>
        <v>LANÇAMENTO DE CONCRETO 15 MPA PARA FIXAÇÃO DE PLACAS (30X30X60 CM)</v>
      </c>
      <c r="E48" s="184">
        <f>IF('Orçamento-base'!H48&gt;0,'Orçamento-base'!H48,"")</f>
        <v>0.64800000000000002</v>
      </c>
      <c r="F48" s="156" t="str">
        <f>IF('Orçamento-base'!I48&gt;0,'Orçamento-base'!I48,"")</f>
        <v>m3</v>
      </c>
      <c r="G48" s="174">
        <v>228.93</v>
      </c>
      <c r="H48" s="156">
        <f t="shared" si="0"/>
        <v>148.35</v>
      </c>
      <c r="I48" s="148">
        <v>0.2097</v>
      </c>
      <c r="J48" s="148">
        <v>0.69159999999999999</v>
      </c>
      <c r="K48" s="71"/>
    </row>
    <row r="49" spans="1:11" x14ac:dyDescent="0.25">
      <c r="A49" s="162" t="str">
        <f>IF('Orçamento-base'!A49&gt;0,'Orçamento-base'!A49,"")</f>
        <v/>
      </c>
      <c r="B49" s="162" t="str">
        <f>'Orçamento-base'!B49</f>
        <v/>
      </c>
      <c r="C49" s="162" t="str">
        <f>IF('Orçamento-base'!C49&gt;0,'Orçamento-base'!C49,"")</f>
        <v/>
      </c>
      <c r="D49" s="156" t="str">
        <f>IF('Orçamento-base'!G49&gt;0,'Orçamento-base'!G49,"")</f>
        <v>DESMOBILIZAÇÃO</v>
      </c>
      <c r="E49" s="184" t="str">
        <f>IF('Orçamento-base'!H49&gt;0,'Orçamento-base'!H49,"")</f>
        <v/>
      </c>
      <c r="F49" s="156" t="str">
        <f>IF('Orçamento-base'!I49&gt;0,'Orçamento-base'!I49,"")</f>
        <v/>
      </c>
      <c r="G49" s="174"/>
      <c r="H49" s="156" t="str">
        <f t="shared" si="0"/>
        <v/>
      </c>
      <c r="I49" s="148"/>
      <c r="J49" s="148"/>
      <c r="K49" s="71"/>
    </row>
    <row r="50" spans="1:11" x14ac:dyDescent="0.25">
      <c r="A50" s="162" t="str">
        <f>IF('Orçamento-base'!A50&gt;0,'Orçamento-base'!A50,"")</f>
        <v/>
      </c>
      <c r="B50" s="162">
        <f>'Orçamento-base'!B50</f>
        <v>32</v>
      </c>
      <c r="C50" s="162">
        <f>IF('Orçamento-base'!C50&gt;0,'Orçamento-base'!C50,"")</f>
        <v>32</v>
      </c>
      <c r="D50" s="156" t="str">
        <f>IF('Orçamento-base'!G50&gt;0,'Orçamento-base'!G50,"")</f>
        <v>DESMOBILIZAÇÃO DE EQUIPAMENTOS</v>
      </c>
      <c r="E50" s="184">
        <f>IF('Orçamento-base'!H50&gt;0,'Orçamento-base'!H50,"")</f>
        <v>1</v>
      </c>
      <c r="F50" s="156" t="str">
        <f>IF('Orçamento-base'!I50&gt;0,'Orçamento-base'!I50,"")</f>
        <v>un</v>
      </c>
      <c r="G50" s="174">
        <v>3654.2</v>
      </c>
      <c r="H50" s="156">
        <f t="shared" si="0"/>
        <v>3654.2</v>
      </c>
      <c r="I50" s="148">
        <v>0.2097</v>
      </c>
      <c r="J50" s="148">
        <v>0.69159999999999999</v>
      </c>
      <c r="K50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362204722" right="0.51181102362204722" top="0.78740157480314965" bottom="0.78740157480314965" header="0.31496062992125984" footer="0.31496062992125984"/>
  <pageSetup paperSize="9" scale="85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3790</v>
      </c>
      <c r="C1" s="135" t="s">
        <v>177</v>
      </c>
      <c r="D1" s="135" t="s">
        <v>3799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3789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3789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3789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3789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3789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3810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3804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3820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3817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3818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3805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3819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3803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3811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3806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3808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3807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3809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3815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3813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3814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3812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3789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3789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3789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3789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3789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3810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3804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3820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3817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3818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3805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3819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3803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3811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3806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3808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3807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3809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3815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3813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3814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3812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3796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3797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3798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3786</v>
      </c>
      <c r="C1" s="116" t="s">
        <v>177</v>
      </c>
      <c r="D1" s="116" t="s">
        <v>3787</v>
      </c>
      <c r="E1" s="116" t="s">
        <v>3788</v>
      </c>
      <c r="F1" s="119" t="s">
        <v>169</v>
      </c>
      <c r="G1" s="116" t="s">
        <v>3790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3789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3789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F1" workbookViewId="0">
      <selection activeCell="L23" sqref="L23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3816</v>
      </c>
      <c r="F1" s="129" t="s">
        <v>178</v>
      </c>
      <c r="I1" s="169" t="s">
        <v>3746</v>
      </c>
      <c r="J1" s="169" t="s">
        <v>3745</v>
      </c>
      <c r="K1" s="129" t="s">
        <v>1</v>
      </c>
      <c r="L1" s="129" t="s">
        <v>169</v>
      </c>
      <c r="M1" s="129" t="s">
        <v>3688</v>
      </c>
      <c r="N1" s="129" t="s">
        <v>3778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3848</v>
      </c>
      <c r="J2" s="170" t="s">
        <v>3849</v>
      </c>
      <c r="K2" s="130" t="s">
        <v>3943</v>
      </c>
      <c r="L2" s="130" t="s">
        <v>3682</v>
      </c>
      <c r="M2" s="130" t="s">
        <v>3689</v>
      </c>
      <c r="N2" s="164" t="s">
        <v>3994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3825</v>
      </c>
      <c r="J3" s="170" t="s">
        <v>3824</v>
      </c>
      <c r="K3" s="130" t="s">
        <v>2</v>
      </c>
      <c r="L3" s="130" t="s">
        <v>3683</v>
      </c>
      <c r="M3" s="130" t="s">
        <v>3691</v>
      </c>
      <c r="N3" s="164" t="s">
        <v>3985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3894</v>
      </c>
      <c r="J4" s="170" t="s">
        <v>3894</v>
      </c>
      <c r="K4" s="132" t="s">
        <v>3931</v>
      </c>
      <c r="L4" s="130" t="s">
        <v>3684</v>
      </c>
      <c r="M4" s="130" t="s">
        <v>3690</v>
      </c>
      <c r="N4" s="164" t="s">
        <v>3982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3827</v>
      </c>
      <c r="J5" s="170" t="s">
        <v>3826</v>
      </c>
      <c r="K5" s="130" t="s">
        <v>3</v>
      </c>
      <c r="L5" s="130" t="s">
        <v>3686</v>
      </c>
      <c r="M5" s="130" t="s">
        <v>3692</v>
      </c>
      <c r="N5" s="130" t="s">
        <v>4007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3895</v>
      </c>
      <c r="J6" s="170" t="s">
        <v>3896</v>
      </c>
      <c r="K6" s="130" t="s">
        <v>4002</v>
      </c>
      <c r="L6" s="130" t="s">
        <v>3685</v>
      </c>
      <c r="N6" s="164" t="s">
        <v>3995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3704</v>
      </c>
      <c r="J7" s="170" t="s">
        <v>3705</v>
      </c>
      <c r="K7" s="130" t="s">
        <v>4003</v>
      </c>
      <c r="L7" s="130" t="s">
        <v>3680</v>
      </c>
      <c r="N7" s="164" t="s">
        <v>3983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3831</v>
      </c>
      <c r="J8" s="170" t="s">
        <v>3830</v>
      </c>
      <c r="K8" s="130" t="s">
        <v>8</v>
      </c>
      <c r="L8" s="130" t="s">
        <v>170</v>
      </c>
      <c r="N8" s="164" t="s">
        <v>4008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0" t="s">
        <v>3822</v>
      </c>
      <c r="J9" s="170" t="s">
        <v>3823</v>
      </c>
      <c r="K9" s="130" t="s">
        <v>4</v>
      </c>
      <c r="L9" s="130" t="s">
        <v>3681</v>
      </c>
      <c r="N9" s="164" t="s">
        <v>3996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3" t="s">
        <v>3897</v>
      </c>
      <c r="J10" s="170" t="s">
        <v>3898</v>
      </c>
      <c r="K10" s="130" t="s">
        <v>3980</v>
      </c>
      <c r="L10" s="130" t="s">
        <v>3687</v>
      </c>
      <c r="N10" s="164" t="s">
        <v>3930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3834</v>
      </c>
      <c r="J11" s="170" t="s">
        <v>3835</v>
      </c>
      <c r="K11" s="130" t="s">
        <v>3981</v>
      </c>
      <c r="N11" s="130" t="s">
        <v>4010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3833</v>
      </c>
      <c r="J12" s="170" t="s">
        <v>3832</v>
      </c>
      <c r="K12" s="130" t="s">
        <v>3959</v>
      </c>
      <c r="N12" s="164" t="s">
        <v>3800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3838</v>
      </c>
      <c r="J13" s="170" t="s">
        <v>3836</v>
      </c>
      <c r="K13" s="130" t="s">
        <v>3960</v>
      </c>
      <c r="N13" s="130" t="s">
        <v>4011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3938</v>
      </c>
      <c r="J14" s="170" t="s">
        <v>3939</v>
      </c>
      <c r="K14" s="130" t="s">
        <v>5</v>
      </c>
      <c r="N14" s="164" t="s">
        <v>3801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3828</v>
      </c>
      <c r="J15" s="170" t="s">
        <v>3829</v>
      </c>
      <c r="K15" s="130" t="s">
        <v>6</v>
      </c>
      <c r="N15" s="164" t="s">
        <v>3777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3706</v>
      </c>
      <c r="J16" s="170" t="s">
        <v>3707</v>
      </c>
      <c r="K16" s="130" t="s">
        <v>4004</v>
      </c>
      <c r="N16" s="164" t="s">
        <v>3802</v>
      </c>
    </row>
    <row r="17" spans="3:14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3899</v>
      </c>
      <c r="J17" s="170" t="s">
        <v>3900</v>
      </c>
      <c r="K17" s="130" t="s">
        <v>4005</v>
      </c>
      <c r="N17" s="130" t="s">
        <v>4009</v>
      </c>
    </row>
    <row r="18" spans="3:14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3843</v>
      </c>
      <c r="J18" s="170" t="s">
        <v>3844</v>
      </c>
      <c r="K18" s="130" t="s">
        <v>4006</v>
      </c>
      <c r="N18" s="164" t="s">
        <v>3795</v>
      </c>
    </row>
    <row r="19" spans="3:14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3840</v>
      </c>
      <c r="J19" s="170" t="s">
        <v>3840</v>
      </c>
      <c r="K19" s="130" t="s">
        <v>3962</v>
      </c>
      <c r="N19" s="164" t="s">
        <v>3779</v>
      </c>
    </row>
    <row r="20" spans="3:14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3846</v>
      </c>
      <c r="J20" s="170" t="s">
        <v>3845</v>
      </c>
      <c r="K20" s="130" t="s">
        <v>3961</v>
      </c>
      <c r="N20" s="130" t="s">
        <v>4012</v>
      </c>
    </row>
    <row r="21" spans="3:14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3934</v>
      </c>
      <c r="J21" s="170" t="s">
        <v>3936</v>
      </c>
      <c r="K21" s="130" t="s">
        <v>9</v>
      </c>
      <c r="N21" s="164" t="s">
        <v>3997</v>
      </c>
    </row>
    <row r="22" spans="3:14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3935</v>
      </c>
      <c r="J22" s="170" t="s">
        <v>3937</v>
      </c>
      <c r="K22" s="130" t="s">
        <v>7</v>
      </c>
      <c r="N22" s="164" t="s">
        <v>3998</v>
      </c>
    </row>
    <row r="23" spans="3:14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3944</v>
      </c>
      <c r="J23" s="170" t="s">
        <v>3945</v>
      </c>
      <c r="N23" s="164" t="s">
        <v>3792</v>
      </c>
    </row>
    <row r="24" spans="3:14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3710</v>
      </c>
      <c r="J24" s="170" t="s">
        <v>3711</v>
      </c>
      <c r="N24" s="164" t="s">
        <v>3781</v>
      </c>
    </row>
    <row r="25" spans="3:14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3839</v>
      </c>
      <c r="J25" s="170" t="s">
        <v>3837</v>
      </c>
      <c r="N25" s="164" t="s">
        <v>3993</v>
      </c>
    </row>
    <row r="26" spans="3:14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3903</v>
      </c>
      <c r="J26" s="170" t="s">
        <v>3904</v>
      </c>
      <c r="N26" s="164" t="s">
        <v>3999</v>
      </c>
    </row>
    <row r="27" spans="3:14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3891</v>
      </c>
      <c r="J27" s="170" t="s">
        <v>3892</v>
      </c>
      <c r="N27" s="164" t="s">
        <v>3793</v>
      </c>
    </row>
    <row r="28" spans="3:14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3901</v>
      </c>
      <c r="J28" s="170" t="s">
        <v>3902</v>
      </c>
      <c r="N28" s="164" t="s">
        <v>4000</v>
      </c>
    </row>
    <row r="29" spans="3:14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3708</v>
      </c>
      <c r="J29" s="170" t="s">
        <v>3709</v>
      </c>
      <c r="N29" s="164" t="s">
        <v>3780</v>
      </c>
    </row>
    <row r="30" spans="3:14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3958</v>
      </c>
      <c r="J30" s="170" t="s">
        <v>3957</v>
      </c>
      <c r="N30" s="164" t="s">
        <v>3776</v>
      </c>
    </row>
    <row r="31" spans="3:14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3841</v>
      </c>
      <c r="J31" s="170" t="s">
        <v>3842</v>
      </c>
      <c r="N31" s="164" t="s">
        <v>4001</v>
      </c>
    </row>
    <row r="32" spans="3:14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3702</v>
      </c>
      <c r="J32" s="170" t="s">
        <v>18</v>
      </c>
      <c r="N32" s="164" t="s">
        <v>3775</v>
      </c>
    </row>
    <row r="33" spans="3:14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3712</v>
      </c>
      <c r="J33" s="170" t="s">
        <v>3712</v>
      </c>
      <c r="N33" s="164" t="s">
        <v>3984</v>
      </c>
    </row>
    <row r="34" spans="3:14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3847</v>
      </c>
      <c r="J34" s="170" t="s">
        <v>3847</v>
      </c>
      <c r="N34" s="164" t="s">
        <v>3794</v>
      </c>
    </row>
    <row r="35" spans="3:14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3713</v>
      </c>
      <c r="J35" s="170" t="s">
        <v>3714</v>
      </c>
    </row>
    <row r="36" spans="3:14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3782</v>
      </c>
      <c r="J36" s="170" t="s">
        <v>3783</v>
      </c>
    </row>
    <row r="37" spans="3:14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3967</v>
      </c>
      <c r="J37" s="170" t="s">
        <v>3968</v>
      </c>
    </row>
    <row r="38" spans="3:14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3715</v>
      </c>
      <c r="J38" s="170" t="s">
        <v>3716</v>
      </c>
    </row>
    <row r="39" spans="3:14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3717</v>
      </c>
      <c r="J39" s="170" t="s">
        <v>3718</v>
      </c>
    </row>
    <row r="40" spans="3:14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3905</v>
      </c>
      <c r="J40" s="170" t="s">
        <v>3906</v>
      </c>
    </row>
    <row r="41" spans="3:14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3907</v>
      </c>
      <c r="J41" s="170" t="s">
        <v>3908</v>
      </c>
    </row>
    <row r="42" spans="3:14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0" t="s">
        <v>3719</v>
      </c>
      <c r="J42" s="170" t="s">
        <v>3720</v>
      </c>
    </row>
    <row r="43" spans="3:14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3854</v>
      </c>
      <c r="J43" s="170" t="s">
        <v>3854</v>
      </c>
    </row>
    <row r="44" spans="3:14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4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3" t="s">
        <v>3851</v>
      </c>
      <c r="J45" s="170" t="s">
        <v>3850</v>
      </c>
    </row>
    <row r="46" spans="3:14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3721</v>
      </c>
      <c r="J46" s="170" t="s">
        <v>3722</v>
      </c>
    </row>
    <row r="47" spans="3:14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3946</v>
      </c>
      <c r="J47" s="170" t="s">
        <v>3947</v>
      </c>
    </row>
    <row r="48" spans="3:14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3974</v>
      </c>
      <c r="J48" s="170" t="s">
        <v>3975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0" t="s">
        <v>3698</v>
      </c>
      <c r="J49" s="170" t="s">
        <v>14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3723</v>
      </c>
      <c r="J50" s="170" t="s">
        <v>3724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3" t="s">
        <v>3879</v>
      </c>
      <c r="J51" s="170" t="s">
        <v>3880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3725</v>
      </c>
      <c r="J52" s="170" t="s">
        <v>3726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3774</v>
      </c>
      <c r="J53" s="170" t="s">
        <v>3771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3883</v>
      </c>
      <c r="J54" s="170" t="s">
        <v>3884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3940</v>
      </c>
      <c r="J55" s="170" t="s">
        <v>3941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3700</v>
      </c>
      <c r="J56" s="170" t="s">
        <v>16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3727</v>
      </c>
      <c r="J57" s="170" t="s">
        <v>3727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3796</v>
      </c>
      <c r="G58" s="132" t="s">
        <v>1912</v>
      </c>
      <c r="H58" s="132"/>
      <c r="I58" s="170" t="s">
        <v>3767</v>
      </c>
      <c r="J58" s="170" t="s">
        <v>3768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3769</v>
      </c>
      <c r="J59" s="170" t="s">
        <v>3770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3909</v>
      </c>
      <c r="J60" s="170" t="s">
        <v>3910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3728</v>
      </c>
      <c r="J61" s="170" t="s">
        <v>3729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0" t="s">
        <v>3991</v>
      </c>
      <c r="J62" s="170" t="s">
        <v>3992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3697</v>
      </c>
      <c r="J63" s="170" t="s">
        <v>13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3911</v>
      </c>
      <c r="J64" s="170" t="s">
        <v>3912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3" t="s">
        <v>3893</v>
      </c>
      <c r="J65" s="170" t="s">
        <v>3855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3730</v>
      </c>
      <c r="J66" s="170" t="s">
        <v>3731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3694</v>
      </c>
      <c r="J67" s="170" t="s">
        <v>10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3695</v>
      </c>
      <c r="J68" s="170" t="s">
        <v>11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3976</v>
      </c>
      <c r="J69" s="170" t="s">
        <v>3977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0" t="s">
        <v>3696</v>
      </c>
      <c r="J70" s="170" t="s">
        <v>12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0" t="s">
        <v>3765</v>
      </c>
      <c r="J71" s="170" t="s">
        <v>3969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3913</v>
      </c>
      <c r="J72" s="170" t="s">
        <v>3914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0" t="s">
        <v>3972</v>
      </c>
      <c r="J73" s="170" t="s">
        <v>3973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0" t="s">
        <v>3887</v>
      </c>
      <c r="J74" s="170" t="s">
        <v>3888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2" t="s">
        <v>3766</v>
      </c>
      <c r="J75" s="170" t="s">
        <v>3732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2" t="s">
        <v>3948</v>
      </c>
      <c r="J76" s="170" t="s">
        <v>3949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3733</v>
      </c>
      <c r="J77" s="170" t="s">
        <v>3734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3" t="s">
        <v>3858</v>
      </c>
      <c r="J78" s="170" t="s">
        <v>3859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3" t="s">
        <v>3856</v>
      </c>
      <c r="J79" s="170" t="s">
        <v>3857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3" t="s">
        <v>3860</v>
      </c>
      <c r="J80" s="170" t="s">
        <v>3861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3" t="s">
        <v>3986</v>
      </c>
      <c r="J81" s="170" t="s">
        <v>3987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0" t="s">
        <v>3970</v>
      </c>
      <c r="J82" s="170" t="s">
        <v>3971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0" t="s">
        <v>3889</v>
      </c>
      <c r="J83" s="170" t="s">
        <v>3890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3703</v>
      </c>
      <c r="J84" s="170" t="s">
        <v>19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0" t="s">
        <v>3735</v>
      </c>
      <c r="J85" s="170" t="s">
        <v>3735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3978</v>
      </c>
      <c r="J86" s="170" t="s">
        <v>3979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3784</v>
      </c>
      <c r="J87" s="170" t="s">
        <v>3736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3989</v>
      </c>
      <c r="J88" s="170" t="s">
        <v>3990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3915</v>
      </c>
      <c r="J89" s="170" t="s">
        <v>3916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0" t="s">
        <v>3917</v>
      </c>
      <c r="J90" s="170" t="s">
        <v>3918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3" t="s">
        <v>3919</v>
      </c>
      <c r="J91" s="170" t="s">
        <v>3920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3862</v>
      </c>
      <c r="J92" s="170" t="s">
        <v>3863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0" t="s">
        <v>3885</v>
      </c>
      <c r="J93" s="170" t="s">
        <v>3886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3864</v>
      </c>
      <c r="J94" s="170" t="s">
        <v>3865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0" t="s">
        <v>3737</v>
      </c>
      <c r="J95" s="170" t="s">
        <v>3738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3921</v>
      </c>
      <c r="J96" s="170" t="s">
        <v>3922</v>
      </c>
    </row>
    <row r="97" spans="3:10" x14ac:dyDescent="0.25">
      <c r="C97" s="131">
        <v>736</v>
      </c>
      <c r="D97" s="131" t="s">
        <v>3789</v>
      </c>
      <c r="E97" s="131">
        <v>6</v>
      </c>
      <c r="F97" s="131" t="s">
        <v>280</v>
      </c>
      <c r="G97" s="132" t="s">
        <v>1951</v>
      </c>
      <c r="H97" s="132"/>
      <c r="I97" s="170" t="s">
        <v>3950</v>
      </c>
      <c r="J97" s="170" t="s">
        <v>3951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0" t="s">
        <v>3739</v>
      </c>
      <c r="J98" s="170" t="s">
        <v>3740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3866</v>
      </c>
      <c r="J99" s="170" t="s">
        <v>3923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0" t="s">
        <v>3772</v>
      </c>
      <c r="J100" s="170" t="s">
        <v>3773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3867</v>
      </c>
      <c r="J101" s="170" t="s">
        <v>3868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3869</v>
      </c>
      <c r="J103" s="170" t="s">
        <v>3870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3" t="s">
        <v>3871</v>
      </c>
      <c r="J104" s="170" t="s">
        <v>3924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0" t="s">
        <v>3699</v>
      </c>
      <c r="J105" s="170" t="s">
        <v>15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3741</v>
      </c>
      <c r="J106" s="170" t="s">
        <v>3742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3" t="s">
        <v>3878</v>
      </c>
      <c r="J107" s="170" t="s">
        <v>3877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3" t="s">
        <v>3876</v>
      </c>
      <c r="J108" s="170" t="s">
        <v>3876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3" t="s">
        <v>3925</v>
      </c>
      <c r="J109" s="170" t="s">
        <v>3926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3" t="s">
        <v>3927</v>
      </c>
      <c r="J110" s="170" t="s">
        <v>3928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3" t="s">
        <v>3952</v>
      </c>
      <c r="J111" s="170" t="s">
        <v>3953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3" t="s">
        <v>3963</v>
      </c>
      <c r="J112" s="170" t="s">
        <v>3964</v>
      </c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71" t="s">
        <v>3872</v>
      </c>
      <c r="J113" s="170" t="s">
        <v>3873</v>
      </c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71" t="s">
        <v>3874</v>
      </c>
      <c r="J114" s="170" t="s">
        <v>3875</v>
      </c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70" t="s">
        <v>3693</v>
      </c>
      <c r="J115" s="170" t="s">
        <v>3748</v>
      </c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70" t="s">
        <v>3701</v>
      </c>
      <c r="J116" s="170" t="s">
        <v>17</v>
      </c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70" t="s">
        <v>3988</v>
      </c>
      <c r="J117" s="170" t="s">
        <v>3929</v>
      </c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70" t="s">
        <v>3965</v>
      </c>
      <c r="J118" s="170" t="s">
        <v>3966</v>
      </c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70" t="s">
        <v>3743</v>
      </c>
      <c r="J119" s="170" t="s">
        <v>3744</v>
      </c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71" t="s">
        <v>3881</v>
      </c>
      <c r="J120" s="170" t="s">
        <v>3882</v>
      </c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71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  <c r="I122" s="164"/>
      <c r="J122" s="164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  <c r="I123" s="164"/>
      <c r="J123" s="164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  <c r="I124" s="164"/>
      <c r="J124" s="164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  <c r="I125" s="164"/>
      <c r="J125" s="164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  <c r="I126" s="164"/>
      <c r="J126" s="164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  <c r="I127" s="164"/>
      <c r="J127" s="164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  <c r="I128" s="164"/>
      <c r="J128" s="164"/>
    </row>
    <row r="129" spans="3:10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  <c r="I129" s="164"/>
      <c r="J129" s="164"/>
    </row>
    <row r="130" spans="3:10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  <c r="I130" s="164"/>
      <c r="J130" s="164"/>
    </row>
    <row r="131" spans="3:10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10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10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10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10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10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10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10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10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10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10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10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10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10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3797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3798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3817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3818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3819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3820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3803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3804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3805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3806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3807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3808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3809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3810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3811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3812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3813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3814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3815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2022-04-04T18:36:15Z</cp:lastPrinted>
  <dcterms:created xsi:type="dcterms:W3CDTF">2014-12-09T12:52:40Z</dcterms:created>
  <dcterms:modified xsi:type="dcterms:W3CDTF">2022-04-04T18:36:17Z</dcterms:modified>
</cp:coreProperties>
</file>