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7-2023COPA E COZINHA\PROPOSTA\"/>
    </mc:Choice>
  </mc:AlternateContent>
  <bookViews>
    <workbookView xWindow="-120" yWindow="-120" windowWidth="20730" windowHeight="1116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D55" i="6"/>
  <c r="E55" i="6"/>
  <c r="F55" i="6"/>
  <c r="H55" i="6"/>
  <c r="C56" i="6"/>
  <c r="D56" i="6"/>
  <c r="E56" i="6"/>
  <c r="H56" i="6" s="1"/>
  <c r="F56" i="6"/>
  <c r="C57" i="6"/>
  <c r="D57" i="6"/>
  <c r="E57" i="6"/>
  <c r="F57" i="6"/>
  <c r="H57" i="6"/>
  <c r="C58" i="6"/>
  <c r="D58" i="6"/>
  <c r="E58" i="6"/>
  <c r="H58" i="6" s="1"/>
  <c r="F58" i="6"/>
  <c r="C59" i="6"/>
  <c r="D59" i="6"/>
  <c r="E59" i="6"/>
  <c r="F59" i="6"/>
  <c r="H59" i="6"/>
  <c r="C60" i="6"/>
  <c r="D60" i="6"/>
  <c r="E60" i="6"/>
  <c r="H60" i="6" s="1"/>
  <c r="F60" i="6"/>
  <c r="C61" i="6"/>
  <c r="D61" i="6"/>
  <c r="E61" i="6"/>
  <c r="F61" i="6"/>
  <c r="H61" i="6"/>
  <c r="C62" i="6"/>
  <c r="D62" i="6"/>
  <c r="E62" i="6"/>
  <c r="H62" i="6" s="1"/>
  <c r="F62" i="6"/>
  <c r="C63" i="6"/>
  <c r="D63" i="6"/>
  <c r="E63" i="6"/>
  <c r="F63" i="6"/>
  <c r="H63" i="6"/>
  <c r="C64" i="6"/>
  <c r="D64" i="6"/>
  <c r="E64" i="6"/>
  <c r="H64" i="6" s="1"/>
  <c r="F64" i="6"/>
  <c r="C65" i="6"/>
  <c r="D65" i="6"/>
  <c r="E65" i="6"/>
  <c r="F65" i="6"/>
  <c r="H65" i="6"/>
  <c r="C66" i="6"/>
  <c r="D66" i="6"/>
  <c r="E66" i="6"/>
  <c r="H66" i="6" s="1"/>
  <c r="F66" i="6"/>
  <c r="C67" i="6"/>
  <c r="D67" i="6"/>
  <c r="E67" i="6"/>
  <c r="F67" i="6"/>
  <c r="H67" i="6"/>
  <c r="C68" i="6"/>
  <c r="D68" i="6"/>
  <c r="E68" i="6"/>
  <c r="H68" i="6" s="1"/>
  <c r="F68" i="6"/>
  <c r="C69" i="6"/>
  <c r="D69" i="6"/>
  <c r="E69" i="6"/>
  <c r="F69" i="6"/>
  <c r="H69" i="6"/>
  <c r="C70" i="6"/>
  <c r="D70" i="6"/>
  <c r="E70" i="6"/>
  <c r="H70" i="6" s="1"/>
  <c r="F70" i="6"/>
  <c r="C71" i="6"/>
  <c r="D71" i="6"/>
  <c r="E71" i="6"/>
  <c r="F71" i="6"/>
  <c r="H71" i="6"/>
  <c r="C72" i="6"/>
  <c r="D72" i="6"/>
  <c r="E72" i="6"/>
  <c r="H72" i="6" s="1"/>
  <c r="F72" i="6"/>
  <c r="C73" i="6"/>
  <c r="D73" i="6"/>
  <c r="E73" i="6"/>
  <c r="F73" i="6"/>
  <c r="H73" i="6"/>
  <c r="C74" i="6"/>
  <c r="D74" i="6"/>
  <c r="E74" i="6"/>
  <c r="H74" i="6" s="1"/>
  <c r="F74" i="6"/>
  <c r="C75" i="6"/>
  <c r="D75" i="6"/>
  <c r="E75" i="6"/>
  <c r="F75" i="6"/>
  <c r="H75" i="6"/>
  <c r="C76" i="6"/>
  <c r="D76" i="6"/>
  <c r="E76" i="6"/>
  <c r="H76" i="6" s="1"/>
  <c r="F76" i="6"/>
  <c r="C77" i="6"/>
  <c r="D77" i="6"/>
  <c r="E77" i="6"/>
  <c r="F77" i="6"/>
  <c r="H77" i="6"/>
  <c r="C78" i="6"/>
  <c r="D78" i="6"/>
  <c r="E78" i="6"/>
  <c r="H78" i="6" s="1"/>
  <c r="F78" i="6"/>
  <c r="C79" i="6"/>
  <c r="D79" i="6"/>
  <c r="E79" i="6"/>
  <c r="F79" i="6"/>
  <c r="H79" i="6"/>
  <c r="C80" i="6"/>
  <c r="D80" i="6"/>
  <c r="E80" i="6"/>
  <c r="H80" i="6" s="1"/>
  <c r="F80" i="6"/>
  <c r="C81" i="6"/>
  <c r="D81" i="6"/>
  <c r="E81" i="6"/>
  <c r="H81" i="6" s="1"/>
  <c r="F81" i="6"/>
  <c r="C82" i="6"/>
  <c r="D82" i="6"/>
  <c r="E82" i="6"/>
  <c r="F82" i="6"/>
  <c r="H82" i="6"/>
  <c r="C83" i="6"/>
  <c r="D83" i="6"/>
  <c r="E83" i="6"/>
  <c r="F83" i="6"/>
  <c r="H83" i="6"/>
  <c r="C84" i="6"/>
  <c r="D84" i="6"/>
  <c r="E84" i="6"/>
  <c r="H84" i="6" s="1"/>
  <c r="F84" i="6"/>
  <c r="C85" i="6"/>
  <c r="D85" i="6"/>
  <c r="E85" i="6"/>
  <c r="H85" i="6" s="1"/>
  <c r="F85" i="6"/>
  <c r="C86" i="6"/>
  <c r="D86" i="6"/>
  <c r="E86" i="6"/>
  <c r="F86" i="6"/>
  <c r="H86" i="6"/>
  <c r="C87" i="6"/>
  <c r="D87" i="6"/>
  <c r="E87" i="6"/>
  <c r="F87" i="6"/>
  <c r="H87" i="6"/>
  <c r="C37" i="6"/>
  <c r="D37" i="6"/>
  <c r="E37" i="6"/>
  <c r="H37" i="6" s="1"/>
  <c r="F37" i="6"/>
  <c r="C38" i="6"/>
  <c r="D38" i="6"/>
  <c r="E38" i="6"/>
  <c r="H38" i="6" s="1"/>
  <c r="F38" i="6"/>
  <c r="C39" i="6"/>
  <c r="D39" i="6"/>
  <c r="E39" i="6"/>
  <c r="F39" i="6"/>
  <c r="H39" i="6"/>
  <c r="C40" i="6"/>
  <c r="D40" i="6"/>
  <c r="E40" i="6"/>
  <c r="F40" i="6"/>
  <c r="H40" i="6"/>
  <c r="C41" i="6"/>
  <c r="D41" i="6"/>
  <c r="E41" i="6"/>
  <c r="H41" i="6" s="1"/>
  <c r="F41" i="6"/>
  <c r="C42" i="6"/>
  <c r="D42" i="6"/>
  <c r="E42" i="6"/>
  <c r="H42" i="6" s="1"/>
  <c r="F42" i="6"/>
  <c r="C43" i="6"/>
  <c r="D43" i="6"/>
  <c r="E43" i="6"/>
  <c r="F43" i="6"/>
  <c r="H43" i="6"/>
  <c r="C44" i="6"/>
  <c r="D44" i="6"/>
  <c r="E44" i="6"/>
  <c r="F44" i="6"/>
  <c r="H44" i="6"/>
  <c r="C45" i="6"/>
  <c r="D45" i="6"/>
  <c r="E45" i="6"/>
  <c r="H45" i="6" s="1"/>
  <c r="F45" i="6"/>
  <c r="C46" i="6"/>
  <c r="D46" i="6"/>
  <c r="E46" i="6"/>
  <c r="H46" i="6" s="1"/>
  <c r="F46" i="6"/>
  <c r="C47" i="6"/>
  <c r="D47" i="6"/>
  <c r="E47" i="6"/>
  <c r="F47" i="6"/>
  <c r="H47" i="6"/>
  <c r="C48" i="6"/>
  <c r="D48" i="6"/>
  <c r="E48" i="6"/>
  <c r="F48" i="6"/>
  <c r="H48" i="6"/>
  <c r="C49" i="6"/>
  <c r="D49" i="6"/>
  <c r="E49" i="6"/>
  <c r="H49" i="6" s="1"/>
  <c r="F49" i="6"/>
  <c r="C50" i="6"/>
  <c r="D50" i="6"/>
  <c r="E50" i="6"/>
  <c r="H50" i="6" s="1"/>
  <c r="F50" i="6"/>
  <c r="C51" i="6"/>
  <c r="D51" i="6"/>
  <c r="E51" i="6"/>
  <c r="F51" i="6"/>
  <c r="H51" i="6"/>
  <c r="C52" i="6"/>
  <c r="D52" i="6"/>
  <c r="E52" i="6"/>
  <c r="F52" i="6"/>
  <c r="H52" i="6"/>
  <c r="C53" i="6"/>
  <c r="D53" i="6"/>
  <c r="E53" i="6"/>
  <c r="H53" i="6" s="1"/>
  <c r="F53" i="6"/>
  <c r="C54" i="6"/>
  <c r="D54" i="6"/>
  <c r="E54" i="6"/>
  <c r="H54" i="6" s="1"/>
  <c r="F54" i="6"/>
  <c r="C14" i="6"/>
  <c r="D14" i="6"/>
  <c r="E14" i="6"/>
  <c r="F14" i="6"/>
  <c r="H14" i="6"/>
  <c r="C15" i="6"/>
  <c r="D15" i="6"/>
  <c r="E15" i="6"/>
  <c r="H15" i="6" s="1"/>
  <c r="F15" i="6"/>
  <c r="C16" i="6"/>
  <c r="D16" i="6"/>
  <c r="E16" i="6"/>
  <c r="F16" i="6"/>
  <c r="H16" i="6"/>
  <c r="C17" i="6"/>
  <c r="D17" i="6"/>
  <c r="E17" i="6"/>
  <c r="H17" i="6" s="1"/>
  <c r="F17" i="6"/>
  <c r="C18" i="6"/>
  <c r="D18" i="6"/>
  <c r="E18" i="6"/>
  <c r="F18" i="6"/>
  <c r="H18" i="6"/>
  <c r="C19" i="6"/>
  <c r="D19" i="6"/>
  <c r="E19" i="6"/>
  <c r="H19" i="6" s="1"/>
  <c r="F19" i="6"/>
  <c r="C20" i="6"/>
  <c r="D20" i="6"/>
  <c r="E20" i="6"/>
  <c r="F20" i="6"/>
  <c r="H20" i="6"/>
  <c r="C21" i="6"/>
  <c r="D21" i="6"/>
  <c r="E21" i="6"/>
  <c r="H21" i="6" s="1"/>
  <c r="F21" i="6"/>
  <c r="C22" i="6"/>
  <c r="D22" i="6"/>
  <c r="E22" i="6"/>
  <c r="F22" i="6"/>
  <c r="H22" i="6"/>
  <c r="C23" i="6"/>
  <c r="D23" i="6"/>
  <c r="E23" i="6"/>
  <c r="H23" i="6" s="1"/>
  <c r="F23" i="6"/>
  <c r="C24" i="6"/>
  <c r="D24" i="6"/>
  <c r="E24" i="6"/>
  <c r="F24" i="6"/>
  <c r="H24" i="6"/>
  <c r="C25" i="6"/>
  <c r="D25" i="6"/>
  <c r="E25" i="6"/>
  <c r="H25" i="6" s="1"/>
  <c r="F25" i="6"/>
  <c r="C26" i="6"/>
  <c r="D26" i="6"/>
  <c r="E26" i="6"/>
  <c r="F26" i="6"/>
  <c r="H26" i="6"/>
  <c r="C27" i="6"/>
  <c r="D27" i="6"/>
  <c r="E27" i="6"/>
  <c r="H27" i="6" s="1"/>
  <c r="F27" i="6"/>
  <c r="C28" i="6"/>
  <c r="D28" i="6"/>
  <c r="E28" i="6"/>
  <c r="F28" i="6"/>
  <c r="H28" i="6"/>
  <c r="C29" i="6"/>
  <c r="D29" i="6"/>
  <c r="E29" i="6"/>
  <c r="H29" i="6" s="1"/>
  <c r="F29" i="6"/>
  <c r="C30" i="6"/>
  <c r="D30" i="6"/>
  <c r="E30" i="6"/>
  <c r="F30" i="6"/>
  <c r="H30" i="6"/>
  <c r="C31" i="6"/>
  <c r="D31" i="6"/>
  <c r="E31" i="6"/>
  <c r="H31" i="6" s="1"/>
  <c r="F31" i="6"/>
  <c r="C32" i="6"/>
  <c r="D32" i="6"/>
  <c r="E32" i="6"/>
  <c r="F32" i="6"/>
  <c r="H32" i="6"/>
  <c r="C33" i="6"/>
  <c r="D33" i="6"/>
  <c r="E33" i="6"/>
  <c r="H33" i="6" s="1"/>
  <c r="F33" i="6"/>
  <c r="C34" i="6"/>
  <c r="D34" i="6"/>
  <c r="E34" i="6"/>
  <c r="F34" i="6"/>
  <c r="H34" i="6"/>
  <c r="C35" i="6"/>
  <c r="D35" i="6"/>
  <c r="E35" i="6"/>
  <c r="H35" i="6" s="1"/>
  <c r="F35" i="6"/>
  <c r="C36" i="6"/>
  <c r="D36" i="6"/>
  <c r="E36" i="6"/>
  <c r="F36" i="6"/>
  <c r="H36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4" i="6" s="1"/>
  <c r="B15" i="3" l="1"/>
  <c r="K12" i="3"/>
  <c r="B12" i="3" s="1"/>
  <c r="B16" i="3" l="1"/>
  <c r="B16" i="6" s="1"/>
  <c r="B15" i="6"/>
  <c r="E12" i="6"/>
  <c r="H12" i="6" s="1"/>
  <c r="B17" i="3" l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6" l="1"/>
  <c r="B19" i="3"/>
  <c r="E13" i="6"/>
  <c r="H13" i="6" s="1"/>
  <c r="O13" i="3"/>
  <c r="B20" i="3" l="1"/>
  <c r="B19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1" i="6" s="1"/>
  <c r="B20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3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6" l="1"/>
  <c r="B23" i="6"/>
  <c r="B24" i="3"/>
  <c r="B24" i="6" s="1"/>
  <c r="B13" i="6"/>
  <c r="B25" i="3" l="1"/>
  <c r="B25" i="6" s="1"/>
  <c r="B26" i="3" l="1"/>
  <c r="B26" i="6" s="1"/>
  <c r="B27" i="3" l="1"/>
  <c r="B27" i="6" s="1"/>
  <c r="B28" i="3" l="1"/>
  <c r="B28" i="6" s="1"/>
  <c r="B29" i="3" l="1"/>
  <c r="B30" i="3" s="1"/>
  <c r="B29" i="6" l="1"/>
  <c r="B31" i="3"/>
  <c r="B30" i="6"/>
  <c r="B32" i="3" l="1"/>
  <c r="B31" i="6"/>
  <c r="B33" i="3" l="1"/>
  <c r="B32" i="6"/>
  <c r="B34" i="3" l="1"/>
  <c r="B33" i="6"/>
  <c r="B35" i="3" l="1"/>
  <c r="B34" i="6"/>
  <c r="B35" i="6" l="1"/>
  <c r="B36" i="3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4" i="6" l="1"/>
  <c r="B45" i="3"/>
  <c r="B45" i="6" l="1"/>
  <c r="B46" i="3"/>
  <c r="B47" i="3" l="1"/>
  <c r="B46" i="6"/>
  <c r="B48" i="3" l="1"/>
  <c r="B47" i="6"/>
  <c r="B48" i="6" l="1"/>
  <c r="B49" i="3"/>
  <c r="B50" i="3" l="1"/>
  <c r="B49" i="6"/>
  <c r="B50" i="6" l="1"/>
  <c r="B51" i="3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7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<sst xmlns="http://schemas.openxmlformats.org/spreadsheetml/2006/main" count="15210" uniqueCount="4042">
  <si>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</si>
  <si>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</si>
  <si>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</si>
  <si>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</si>
  <si>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</si>
  <si>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</si>
  <si>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</si>
  <si>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</si>
  <si>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</si>
  <si>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</si>
  <si>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</si>
  <si>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</si>
  <si>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</si>
  <si>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</si>
  <si>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</si>
  <si>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</si>
  <si>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</si>
  <si>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</si>
  <si>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</si>
  <si>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</si>
  <si>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</si>
  <si>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</si>
  <si>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</si>
  <si>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</si>
  <si>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</si>
  <si>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</si>
  <si>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</si>
  <si>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</si>
  <si>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</si>
  <si>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</si>
  <si>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</si>
  <si>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</si>
  <si>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</si>
  <si>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</si>
  <si>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</si>
  <si>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</si>
  <si>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</si>
  <si>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</si>
  <si>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</si>
  <si>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</si>
  <si>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</si>
  <si>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</si>
  <si>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</si>
  <si>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</si>
  <si>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</si>
  <si>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</si>
  <si>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</si>
  <si>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</si>
  <si>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</si>
  <si>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</si>
  <si>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</si>
  <si>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</si>
  <si>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</si>
  <si>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</si>
  <si>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</si>
  <si>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</si>
  <si>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</si>
  <si>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</si>
  <si>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</si>
  <si>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</si>
  <si>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</si>
  <si>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</si>
  <si>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</si>
  <si>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</si>
  <si>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</si>
  <si>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</si>
  <si>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</si>
  <si>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</si>
  <si>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</si>
  <si>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</si>
  <si>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</si>
  <si>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</si>
  <si>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</si>
  <si>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</si>
  <si>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</si>
  <si>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</si>
  <si>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</si>
  <si>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</si>
  <si>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</si>
  <si>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</si>
  <si>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</si>
  <si>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</si>
  <si>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</si>
  <si>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</si>
  <si>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</si>
  <si>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</si>
  <si>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</si>
  <si>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</si>
  <si>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</si>
  <si>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</si>
  <si>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</si>
  <si>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</si>
  <si>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</si>
  <si>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</si>
  <si>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</si>
  <si>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</si>
  <si>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</si>
  <si>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</si>
  <si>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</si>
  <si>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</si>
  <si>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</si>
  <si>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</si>
  <si>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</si>
  <si>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</si>
  <si>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</si>
  <si>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</si>
  <si>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</si>
  <si>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</si>
  <si>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</si>
  <si>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</si>
  <si>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</si>
  <si>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</si>
  <si>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</si>
  <si>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</si>
  <si>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</si>
  <si>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</si>
  <si>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</si>
  <si>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</si>
  <si>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</si>
  <si>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</si>
  <si>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</si>
  <si>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</si>
  <si>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</si>
  <si>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</si>
  <si>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</si>
  <si>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</si>
  <si>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</si>
  <si>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</si>
  <si>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</si>
  <si>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</si>
  <si>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</si>
  <si>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</si>
  <si>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</si>
  <si>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</si>
  <si>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</si>
  <si>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</si>
  <si>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</si>
  <si>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</si>
  <si>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</si>
  <si>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</si>
  <si>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</si>
  <si>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</si>
  <si>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</si>
  <si>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</si>
  <si>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</si>
  <si>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</si>
  <si>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</si>
  <si>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</si>
  <si>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</si>
  <si>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</si>
  <si>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</si>
  <si>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</si>
  <si>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</si>
  <si>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</si>
  <si>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</si>
  <si>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</si>
  <si>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</si>
  <si>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</si>
  <si>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</si>
  <si>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</si>
  <si>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</si>
  <si>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</si>
  <si>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</si>
  <si>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</si>
  <si>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</si>
  <si>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</si>
  <si>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</si>
  <si>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</si>
  <si>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</si>
  <si>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</si>
  <si>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</si>
  <si>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</si>
  <si>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</si>
  <si>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</si>
  <si>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</si>
  <si>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</si>
  <si>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</si>
  <si>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</si>
  <si>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</si>
  <si>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</si>
  <si>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</si>
  <si>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</si>
  <si>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</si>
  <si>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</si>
  <si>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</si>
  <si>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</si>
  <si>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</si>
  <si>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</si>
  <si>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</si>
  <si>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</si>
  <si>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</si>
  <si>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</si>
  <si>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</si>
  <si>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</si>
  <si>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</si>
  <si>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</si>
  <si>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</si>
  <si>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</si>
  <si>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</si>
  <si>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</si>
  <si>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</si>
  <si>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</si>
  <si>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</si>
  <si>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</si>
  <si>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</si>
  <si>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</si>
  <si>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</si>
  <si>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</si>
  <si>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</si>
  <si>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</si>
  <si>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</si>
  <si>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</si>
  <si>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</si>
  <si>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</si>
  <si>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</si>
  <si>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</si>
  <si>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</si>
  <si>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</si>
  <si>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</si>
  <si>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</si>
  <si>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</si>
  <si>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</si>
  <si>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</si>
  <si>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</si>
  <si>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</si>
  <si>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</si>
  <si>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</si>
  <si>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</si>
  <si>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</si>
  <si>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</si>
  <si>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</si>
  <si>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</si>
  <si>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</si>
  <si>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</si>
  <si>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</si>
  <si>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</si>
  <si>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</si>
  <si>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</si>
  <si>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</si>
  <si>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</si>
  <si>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</si>
  <si>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</si>
  <si>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</si>
  <si>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</si>
  <si>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</si>
  <si>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</si>
  <si>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</si>
  <si>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</si>
  <si>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</si>
  <si>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</si>
  <si>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</si>
  <si>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</si>
  <si>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</si>
  <si>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</si>
  <si>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</si>
  <si>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</si>
  <si>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</si>
  <si>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</si>
  <si>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</si>
  <si>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</si>
  <si>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</si>
  <si>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</si>
  <si>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</si>
  <si>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</si>
  <si>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</si>
  <si>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</si>
  <si>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</si>
  <si>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</si>
  <si>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</si>
  <si>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</si>
  <si>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</si>
  <si>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</si>
  <si>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</si>
  <si>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</si>
  <si>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</si>
  <si>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</si>
  <si>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</si>
  <si>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</si>
  <si>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</si>
  <si>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</si>
  <si>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</si>
  <si>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</si>
  <si>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</si>
  <si>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</si>
  <si>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</si>
  <si>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</si>
  <si>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</si>
  <si>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</si>
  <si>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</si>
  <si>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</si>
  <si>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</si>
  <si>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</si>
  <si>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</si>
  <si>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</si>
  <si>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</si>
  <si>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</si>
  <si>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</si>
  <si>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</si>
  <si>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</si>
  <si>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</si>
  <si>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</si>
  <si>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</si>
  <si>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</si>
  <si>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</si>
  <si>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</si>
  <si>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</si>
  <si>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</si>
  <si>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</si>
  <si>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</si>
  <si>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</si>
  <si>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</si>
  <si>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</si>
  <si>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</si>
  <si>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</si>
  <si>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</si>
  <si>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</si>
  <si>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</si>
  <si>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</si>
  <si>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</si>
  <si>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</si>
  <si>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</si>
  <si>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</si>
  <si>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</si>
  <si>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</si>
  <si>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</si>
  <si>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</si>
  <si>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</si>
  <si>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</si>
  <si>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</si>
  <si>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</si>
  <si>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</si>
  <si>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</si>
  <si>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</si>
  <si>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</si>
  <si>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</si>
  <si>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</si>
  <si>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</si>
  <si>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</si>
  <si>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</si>
  <si>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</si>
  <si>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</si>
  <si>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</si>
  <si>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</si>
  <si>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</si>
  <si>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</si>
  <si>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</si>
  <si>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</si>
  <si>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</si>
  <si>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</si>
  <si>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</si>
  <si>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</si>
  <si>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</si>
  <si>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</si>
  <si>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</si>
  <si>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</si>
  <si>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</si>
  <si>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</si>
  <si>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</si>
  <si>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</si>
  <si>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</si>
  <si>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</si>
  <si>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</si>
  <si>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</si>
  <si>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</si>
  <si>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</si>
  <si>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</si>
  <si>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</si>
  <si>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</si>
  <si>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</si>
  <si>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</si>
  <si>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</si>
  <si>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</si>
  <si>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</si>
  <si>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</si>
  <si>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</si>
  <si>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</si>
  <si>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</si>
  <si>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</si>
  <si>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</si>
  <si>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</si>
  <si>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</si>
  <si>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</si>
  <si>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</si>
  <si>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</si>
  <si>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</si>
  <si>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</si>
  <si>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</si>
  <si>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</si>
  <si>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</si>
  <si>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</si>
  <si>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</si>
  <si>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</si>
  <si>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</si>
  <si>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</si>
  <si>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</si>
  <si>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</si>
  <si>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</si>
  <si>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</si>
  <si>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</si>
  <si>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</si>
  <si>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</si>
  <si>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</si>
  <si>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</si>
  <si>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</si>
  <si>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</si>
  <si>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</si>
  <si>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</si>
  <si>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</si>
  <si>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</si>
  <si>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</si>
  <si>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</si>
  <si>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</si>
  <si>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</si>
  <si>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</si>
  <si>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</si>
  <si>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</si>
  <si>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</si>
  <si>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</si>
  <si>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</si>
  <si>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</si>
  <si>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</si>
  <si>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</si>
  <si>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</si>
  <si>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</si>
  <si>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</si>
  <si>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</si>
  <si>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</si>
  <si>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</si>
  <si>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</si>
  <si>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</si>
  <si>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</si>
  <si>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</si>
  <si>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</si>
  <si>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</si>
  <si>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</si>
  <si>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</si>
  <si>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</si>
  <si>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</si>
  <si>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</si>
  <si>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</si>
  <si>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</si>
  <si>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</si>
  <si>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</si>
  <si>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</si>
  <si>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</si>
  <si>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</si>
  <si>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</si>
  <si>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</si>
  <si>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</si>
  <si>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</si>
  <si>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</si>
  <si>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</si>
  <si>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</si>
  <si>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</si>
  <si>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</si>
  <si>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</si>
  <si>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</si>
  <si>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</si>
  <si>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</si>
  <si>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</si>
  <si>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</si>
  <si>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</si>
  <si>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</si>
  <si>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</si>
  <si>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</si>
  <si>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</si>
  <si>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</si>
  <si>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</si>
  <si>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</si>
  <si>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</si>
  <si>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</si>
  <si>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</si>
  <si>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</si>
  <si>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</si>
  <si>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</si>
  <si>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</si>
  <si>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</si>
  <si>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</si>
  <si>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</si>
  <si>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</si>
  <si>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</si>
  <si>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</si>
  <si>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</si>
  <si>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</si>
  <si>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</si>
  <si>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</si>
  <si>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</si>
  <si>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</si>
  <si>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</si>
  <si>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</si>
  <si>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</si>
  <si>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</si>
  <si>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</si>
  <si>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</si>
  <si>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</si>
  <si>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</si>
  <si>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</si>
  <si>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</si>
  <si>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</si>
  <si>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</si>
  <si>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</si>
  <si>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</si>
  <si>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</si>
  <si>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</si>
  <si>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</si>
  <si>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</si>
  <si>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</si>
  <si>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</si>
  <si>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</si>
  <si>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</si>
  <si>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</si>
  <si>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</si>
  <si>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</si>
  <si>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</si>
  <si>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</si>
  <si>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</si>
  <si>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</si>
  <si>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</si>
  <si>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</si>
  <si>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</si>
  <si>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</si>
  <si>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</si>
  <si>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</si>
  <si>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</si>
  <si>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</si>
  <si>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</si>
  <si>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</si>
  <si>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</si>
  <si>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</si>
  <si>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</si>
  <si>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</si>
  <si>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</si>
  <si>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</si>
  <si>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</si>
  <si>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</si>
  <si>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</si>
  <si>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</si>
  <si>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</si>
  <si>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</si>
  <si>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</si>
  <si>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</si>
  <si>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</si>
  <si>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</si>
  <si>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</si>
  <si>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</si>
  <si>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</si>
  <si>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</si>
  <si>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</si>
  <si>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</si>
  <si>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</si>
  <si>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</si>
  <si>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</si>
  <si>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</si>
  <si>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</si>
  <si>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</si>
  <si>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</si>
  <si>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</si>
  <si>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</si>
  <si>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</si>
  <si>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</si>
  <si>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</si>
  <si>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</si>
  <si>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</si>
  <si>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</si>
  <si>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</si>
  <si>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</si>
  <si>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</si>
  <si>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</si>
  <si>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</si>
  <si>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</si>
  <si>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</si>
  <si>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</si>
  <si>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</si>
  <si>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</si>
  <si>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</si>
  <si>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</si>
  <si>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</si>
  <si>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</si>
  <si>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</si>
  <si>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</si>
  <si>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</si>
  <si>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</si>
  <si>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</si>
  <si>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</si>
  <si>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</si>
  <si>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</si>
  <si>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</si>
  <si>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</si>
  <si>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</si>
  <si>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</si>
  <si>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</si>
  <si>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</si>
  <si>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</si>
  <si>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</si>
  <si>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</si>
  <si>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</si>
  <si>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</si>
  <si>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</si>
  <si>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</si>
  <si>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</si>
  <si>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</si>
  <si>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</si>
  <si>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</si>
  <si>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</si>
  <si>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</si>
  <si>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</si>
  <si>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</si>
  <si>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</si>
  <si>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</si>
  <si>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</si>
  <si>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</si>
  <si>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</si>
  <si>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</si>
  <si>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</si>
  <si>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</si>
  <si>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</si>
  <si>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</si>
  <si>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</si>
  <si>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</si>
  <si>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</si>
  <si>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</si>
  <si>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</si>
  <si>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</si>
  <si>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</si>
  <si>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</si>
  <si>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</si>
  <si>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</si>
  <si>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</si>
  <si>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</si>
  <si>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</si>
  <si>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</si>
  <si>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</si>
  <si>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</si>
  <si>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</si>
  <si>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</si>
  <si>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</si>
  <si>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</si>
  <si>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</si>
  <si>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</si>
  <si>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</si>
  <si>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</si>
  <si>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</si>
  <si>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</si>
  <si>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</si>
  <si>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</si>
  <si>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</si>
  <si>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</si>
  <si>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</si>
  <si>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</si>
  <si>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</si>
  <si>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</si>
  <si>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</si>
  <si>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</si>
  <si>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</si>
  <si>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</si>
  <si>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</si>
  <si>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</si>
  <si>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</si>
  <si>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</si>
  <si>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</si>
  <si>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</si>
  <si>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</si>
  <si>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</si>
  <si>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</si>
  <si>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</si>
  <si>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</si>
  <si>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</si>
  <si>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</si>
  <si>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</si>
  <si>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</si>
  <si>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</si>
  <si>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</si>
  <si>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</si>
  <si>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</si>
  <si>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</si>
  <si>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</si>
  <si>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</si>
  <si>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</si>
  <si>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</si>
  <si>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</si>
  <si>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</si>
  <si>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</si>
  <si>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</si>
  <si>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</si>
  <si>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</si>
  <si>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</si>
  <si>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</si>
  <si>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</si>
  <si>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</si>
  <si>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</si>
  <si>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</si>
  <si>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</si>
  <si>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</si>
  <si>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</si>
  <si>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</si>
  <si>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</si>
  <si>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</si>
  <si>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</si>
  <si>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</si>
  <si>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</si>
  <si>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</si>
  <si>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</si>
  <si>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</si>
  <si>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</si>
  <si>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</si>
  <si>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</si>
  <si>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</si>
  <si>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</si>
  <si>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</si>
  <si>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</si>
  <si>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</si>
  <si>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</si>
  <si>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</si>
  <si>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</si>
  <si>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</si>
  <si>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</si>
  <si>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</si>
  <si>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</si>
  <si>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</si>
  <si>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</si>
  <si>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</si>
  <si>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</si>
  <si>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</si>
  <si>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</si>
  <si>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</si>
  <si>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</si>
  <si>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</si>
  <si>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</si>
  <si>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</si>
  <si>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</si>
  <si>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</si>
  <si>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</si>
  <si>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</si>
  <si>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</si>
  <si>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</si>
  <si>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</si>
  <si>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</si>
  <si>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</si>
  <si>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</si>
  <si>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</si>
  <si>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</si>
  <si>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</si>
  <si>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</si>
  <si>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</si>
  <si>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</si>
  <si>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</si>
  <si>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</si>
  <si>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</si>
  <si>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</si>
  <si>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</si>
  <si>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</si>
  <si>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</si>
  <si>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</si>
  <si>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</si>
  <si>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</si>
  <si>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</si>
  <si>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</si>
  <si>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</si>
  <si>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</si>
  <si>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</si>
  <si>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</si>
  <si>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</si>
  <si>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</si>
  <si>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</si>
  <si>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</si>
  <si>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</si>
  <si>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</si>
  <si>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</si>
  <si>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</si>
  <si>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</si>
  <si>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</si>
  <si>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</si>
  <si>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</si>
  <si>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</si>
  <si>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</si>
  <si>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</si>
  <si>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</si>
  <si>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</si>
  <si>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</si>
  <si>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</si>
  <si>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</si>
  <si>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</si>
  <si>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</si>
  <si>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</si>
  <si>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</si>
  <si>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</si>
  <si>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</si>
  <si>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</si>
  <si>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</si>
  <si>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</si>
  <si>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</si>
  <si>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</si>
  <si>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</si>
  <si>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</si>
  <si>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</si>
  <si>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</si>
  <si>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</si>
  <si>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</si>
  <si>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</si>
  <si>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</si>
  <si>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</si>
  <si>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</si>
  <si>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</si>
  <si>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</si>
  <si>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</si>
  <si>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</si>
  <si>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</si>
  <si>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</si>
  <si>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</si>
  <si>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</si>
  <si>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</si>
  <si>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</si>
  <si>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</si>
  <si>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</si>
  <si>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</si>
  <si>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</si>
  <si>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</si>
  <si>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</si>
  <si>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</si>
  <si>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</si>
  <si>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</si>
  <si>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</si>
  <si>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</si>
  <si>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</si>
  <si>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</si>
  <si>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</si>
  <si>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</si>
  <si>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</si>
  <si>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</si>
  <si>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</si>
  <si>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</si>
  <si>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</si>
  <si>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</si>
  <si>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</si>
  <si>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</si>
  <si>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</si>
  <si>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</si>
  <si>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</si>
  <si>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</si>
  <si>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</si>
  <si>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</si>
  <si>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</si>
  <si>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</si>
  <si>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</si>
  <si>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</si>
  <si>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</si>
  <si>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</si>
  <si>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</si>
  <si>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</si>
  <si>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</si>
  <si>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</si>
  <si>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</si>
  <si>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</si>
  <si>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</si>
  <si>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</si>
  <si>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</si>
  <si>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</si>
  <si>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</si>
  <si>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</si>
  <si>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</si>
  <si>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</si>
  <si>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</si>
  <si>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</si>
  <si>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</si>
  <si>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</si>
  <si>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</si>
  <si>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</si>
  <si>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</si>
  <si>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</si>
  <si>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</si>
  <si>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</si>
  <si>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</si>
  <si>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</si>
  <si>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</si>
  <si>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</si>
  <si>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</si>
  <si>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</si>
  <si>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</si>
  <si>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</si>
  <si>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</si>
  <si>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</si>
  <si>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</si>
  <si>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</si>
  <si>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</si>
  <si>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</si>
  <si>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</si>
  <si>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</si>
  <si>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</si>
  <si>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</si>
  <si>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</si>
  <si>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</si>
  <si>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</si>
  <si>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</si>
  <si>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</si>
  <si>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</si>
  <si>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</si>
  <si>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</si>
  <si>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</si>
  <si>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</si>
  <si>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</si>
  <si>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</si>
  <si>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</si>
  <si>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</si>
  <si>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</si>
  <si>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</si>
  <si>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</si>
  <si>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</si>
  <si>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</si>
  <si>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</si>
  <si>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</si>
  <si>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</si>
  <si>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</si>
  <si>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</si>
  <si>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</si>
  <si>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</si>
  <si>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</si>
  <si>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</si>
  <si>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</si>
  <si>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</si>
  <si>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</si>
  <si>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</si>
  <si>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</si>
  <si>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</si>
  <si>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</si>
  <si>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</si>
  <si>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</si>
  <si>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</si>
  <si>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</si>
  <si>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</si>
  <si>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</si>
  <si>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</si>
  <si>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</si>
  <si>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</si>
  <si>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</si>
  <si>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</si>
  <si>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</si>
  <si>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</si>
  <si>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</si>
  <si>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</si>
  <si>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</si>
  <si>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</si>
  <si>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</si>
  <si>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</si>
  <si>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</si>
  <si>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</si>
  <si>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</si>
  <si>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</si>
  <si>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</si>
  <si>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</si>
  <si>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</si>
  <si>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</si>
  <si>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</si>
  <si>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</si>
  <si>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</si>
  <si>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</si>
  <si>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</si>
  <si>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</si>
  <si>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</si>
  <si>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</si>
  <si>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</si>
  <si>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</si>
  <si>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</si>
  <si>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</si>
  <si>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</si>
  <si>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</si>
  <si>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</si>
  <si>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</si>
  <si>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</si>
  <si>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</si>
  <si>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</si>
  <si>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</si>
  <si>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</si>
  <si>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</si>
  <si>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</si>
  <si>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</si>
  <si>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</si>
  <si>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</si>
  <si>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</si>
  <si>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</si>
  <si>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</si>
  <si>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</si>
  <si>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</si>
  <si>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</si>
  <si>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</si>
  <si>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</si>
  <si>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</si>
  <si>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</si>
  <si>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</si>
  <si>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</si>
  <si>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</si>
  <si>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</si>
  <si>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</si>
  <si>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</si>
  <si>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</si>
  <si>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</si>
  <si>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</si>
  <si>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</si>
  <si>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</si>
  <si>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</si>
  <si>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</si>
  <si>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</si>
  <si>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</si>
  <si>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</si>
  <si>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</si>
  <si>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</si>
  <si>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</si>
  <si>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</si>
  <si>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</si>
  <si>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</si>
  <si>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</si>
  <si>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</si>
  <si>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</si>
  <si>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</si>
  <si>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</si>
  <si>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</si>
  <si>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</si>
  <si>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</si>
  <si>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</si>
  <si>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</si>
  <si>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</si>
  <si>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</si>
  <si>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</si>
  <si>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</si>
  <si>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</si>
  <si>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</si>
  <si>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</si>
  <si>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</si>
  <si>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</si>
  <si>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</si>
  <si>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</si>
  <si>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</si>
  <si>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</si>
  <si>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</si>
  <si>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</si>
  <si>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</si>
  <si>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</si>
  <si>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</si>
  <si>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</si>
  <si>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</si>
  <si>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</si>
  <si>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</si>
  <si>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</si>
  <si>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</si>
  <si>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</si>
  <si>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</si>
  <si>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</si>
  <si>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</si>
  <si>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</si>
  <si>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</si>
  <si>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</si>
  <si>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</si>
  <si>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</si>
  <si>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</si>
  <si>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</si>
  <si>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</si>
  <si>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</si>
  <si>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</si>
  <si>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</si>
  <si>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</si>
  <si>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</si>
  <si>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</si>
  <si>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</si>
  <si>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</si>
  <si>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</si>
  <si>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</si>
  <si>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</si>
  <si>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</si>
  <si>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</si>
  <si>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</si>
  <si>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</si>
  <si>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</si>
  <si>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</si>
  <si>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</si>
  <si>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</si>
  <si>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</si>
  <si>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</si>
  <si>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</si>
  <si>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</si>
  <si>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</si>
  <si>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</si>
  <si>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</si>
  <si>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</si>
  <si>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</si>
  <si>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</si>
  <si>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</si>
  <si>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</si>
  <si>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</si>
  <si>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</si>
  <si>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</si>
  <si>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</si>
  <si>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</si>
  <si>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</si>
  <si>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</si>
  <si>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</si>
  <si>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</si>
  <si>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</si>
  <si>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</si>
  <si>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</si>
  <si>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</si>
  <si>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</si>
  <si>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</si>
  <si>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</si>
  <si>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</si>
  <si>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</si>
  <si>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</si>
  <si>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</si>
  <si>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</si>
  <si>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</si>
  <si>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</si>
  <si>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</si>
  <si>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</si>
  <si>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</si>
  <si>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</si>
  <si>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</si>
  <si>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</si>
  <si>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</si>
  <si>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</si>
  <si>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</si>
  <si>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</si>
  <si>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</si>
  <si>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</si>
  <si>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</si>
  <si>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</si>
  <si>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</si>
  <si>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</si>
  <si>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</si>
  <si>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</si>
  <si>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</si>
  <si>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</si>
  <si>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</si>
  <si>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</si>
  <si>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</si>
  <si>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</si>
  <si>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</si>
  <si>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</si>
  <si>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</si>
  <si>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</si>
  <si>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</si>
  <si>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</si>
  <si>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</si>
  <si>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</si>
  <si>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</si>
  <si>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</si>
  <si>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</si>
  <si>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</si>
  <si>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</si>
  <si>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</si>
  <si>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</si>
  <si>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</si>
  <si>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</si>
  <si>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</si>
  <si>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</si>
  <si>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</si>
  <si>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</si>
  <si>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</si>
  <si>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</si>
  <si>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</si>
  <si>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</si>
  <si>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</si>
  <si>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</si>
  <si>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</si>
  <si>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</si>
  <si>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</si>
  <si>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</si>
  <si>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</si>
  <si>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</si>
  <si>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</si>
  <si>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</si>
  <si>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</si>
  <si>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</si>
  <si>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</si>
  <si>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</si>
  <si>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</si>
  <si>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</si>
  <si>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</si>
  <si>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</si>
  <si>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</si>
  <si>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</si>
  <si>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</si>
  <si>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</si>
  <si>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</si>
  <si>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</si>
  <si>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</si>
  <si>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</si>
  <si>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</si>
  <si>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</si>
  <si>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</si>
  <si>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</si>
  <si>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</si>
  <si>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</si>
  <si>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</si>
  <si>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</si>
  <si>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</si>
  <si>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</si>
  <si>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</si>
  <si>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</si>
  <si>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</si>
  <si>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</si>
  <si>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</si>
  <si>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</si>
  <si>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</si>
  <si>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</si>
  <si>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</si>
  <si>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</si>
  <si>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</si>
  <si>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</si>
  <si>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</si>
  <si>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</si>
  <si>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</si>
  <si>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</si>
  <si>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</si>
  <si>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</si>
  <si>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</si>
  <si>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</si>
  <si>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</si>
  <si>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</si>
  <si>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</si>
  <si>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</si>
  <si>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</si>
  <si>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</si>
  <si>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</si>
  <si>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</si>
  <si>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</si>
  <si>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</si>
  <si>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</si>
  <si>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</si>
  <si>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</si>
  <si>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</si>
  <si>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</si>
  <si>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</si>
  <si>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</si>
  <si>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</si>
  <si>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</si>
  <si>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</si>
  <si>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</si>
  <si>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</si>
  <si>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</si>
  <si>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</si>
  <si>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</si>
  <si>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</si>
  <si>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</si>
  <si>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</si>
  <si>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</si>
  <si>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</si>
  <si>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</si>
  <si>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</si>
  <si>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</si>
  <si>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</si>
  <si>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</si>
  <si>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</si>
  <si>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</si>
  <si>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</si>
  <si>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</si>
  <si>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</si>
  <si>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</si>
  <si>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</si>
  <si>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</si>
  <si>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</si>
  <si>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</si>
  <si>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</si>
  <si>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</si>
  <si>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</si>
  <si>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</si>
  <si>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</si>
  <si>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</si>
  <si>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</si>
  <si>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</si>
  <si>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</si>
  <si>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</si>
  <si>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</si>
  <si>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</si>
  <si>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</si>
  <si>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</si>
  <si>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</si>
  <si>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</si>
  <si>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</si>
  <si>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</si>
  <si>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</si>
  <si>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</si>
  <si>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</si>
  <si>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</si>
  <si>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</si>
  <si>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</si>
  <si>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</si>
  <si>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</si>
  <si>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</si>
  <si>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</si>
  <si>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</si>
  <si>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</si>
  <si>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</si>
  <si>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</si>
  <si>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</si>
  <si>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</si>
  <si>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</si>
  <si>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</si>
  <si>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</si>
  <si>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</si>
  <si>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</si>
  <si>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</si>
  <si>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</si>
  <si>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</si>
  <si>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</si>
  <si>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</si>
  <si>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</si>
  <si>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</si>
  <si>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</si>
  <si>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</si>
  <si>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</si>
  <si>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</si>
  <si>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</si>
  <si>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</si>
  <si>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</si>
  <si>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</si>
  <si>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</si>
  <si>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</si>
  <si>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</si>
  <si>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</si>
  <si>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</si>
  <si>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</si>
  <si>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</si>
  <si>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</si>
  <si>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</si>
  <si>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</si>
  <si>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</si>
  <si>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</si>
  <si>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</si>
  <si>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</si>
  <si>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</si>
  <si>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</si>
  <si>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</si>
  <si>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</si>
  <si>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</si>
  <si>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</si>
  <si>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</si>
  <si>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</si>
  <si>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</si>
  <si>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</si>
  <si>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</si>
  <si>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</si>
  <si>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</si>
  <si>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</si>
  <si>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</si>
  <si>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</si>
  <si>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</si>
  <si>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</si>
  <si>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</si>
  <si>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</si>
  <si>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</si>
  <si>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</si>
  <si>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</si>
  <si>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</si>
  <si>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</si>
  <si>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</si>
  <si>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</si>
  <si>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</si>
  <si>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</si>
  <si>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</si>
  <si>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</si>
  <si>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</si>
  <si>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</si>
  <si>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</si>
  <si>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</si>
  <si>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</si>
  <si>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</si>
  <si>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</si>
  <si>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</si>
  <si>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</si>
  <si>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</si>
  <si>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</si>
  <si>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</si>
  <si>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</si>
  <si>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</si>
  <si>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</si>
  <si>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</si>
  <si>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</si>
  <si>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</si>
  <si>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</si>
  <si>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</si>
  <si>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</si>
  <si>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</si>
  <si>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</si>
  <si>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</si>
  <si>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</si>
  <si>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</si>
  <si>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</si>
  <si>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</si>
  <si>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</si>
  <si>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</si>
  <si>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</si>
  <si>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</si>
  <si>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</si>
  <si>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</si>
  <si>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</si>
  <si>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</si>
  <si>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</si>
  <si>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</si>
  <si>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</si>
  <si>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</si>
  <si>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</si>
  <si>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</si>
  <si>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</si>
  <si>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</si>
  <si>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</si>
  <si>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</si>
  <si>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</si>
  <si>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</si>
  <si>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</si>
  <si>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</si>
  <si>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</si>
  <si>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</si>
  <si>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</si>
  <si>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</si>
  <si>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</si>
  <si>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</si>
  <si>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</si>
  <si>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</si>
  <si>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</si>
  <si>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</si>
  <si>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</si>
  <si>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</si>
  <si>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</si>
  <si>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</si>
  <si>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</si>
  <si>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</si>
  <si>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</si>
  <si>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</si>
  <si>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</si>
  <si>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</si>
  <si>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</si>
  <si>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</si>
  <si>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</si>
  <si>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</si>
  <si>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</si>
  <si>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</si>
  <si>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</si>
  <si>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</si>
  <si>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</si>
  <si>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</si>
  <si>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</si>
  <si>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</si>
  <si>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</si>
  <si>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</si>
  <si>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</si>
  <si>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</si>
  <si>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</si>
  <si>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</si>
  <si>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</si>
  <si>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</si>
  <si>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</si>
  <si>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</si>
  <si>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</si>
  <si>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</si>
  <si>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</si>
  <si>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</si>
  <si>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</si>
  <si>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</si>
  <si>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</si>
  <si>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</si>
  <si>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</si>
  <si>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</si>
  <si>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</si>
  <si>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</si>
  <si>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</si>
  <si>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</si>
  <si>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</si>
  <si>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</si>
  <si>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</si>
  <si>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</si>
  <si>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</si>
  <si>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</si>
  <si>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</si>
  <si>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</si>
  <si>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</si>
  <si>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</si>
  <si>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</si>
  <si>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</si>
  <si>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</si>
  <si>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</si>
  <si>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</si>
  <si>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</si>
  <si>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</si>
  <si>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</si>
  <si>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</si>
  <si>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</si>
  <si>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</si>
  <si>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</si>
  <si>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</si>
  <si>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</si>
  <si>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</si>
  <si>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</si>
  <si>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</si>
  <si>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</si>
  <si>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</si>
  <si>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</si>
  <si>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</si>
  <si>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</si>
  <si>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</si>
  <si>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</si>
  <si>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</si>
  <si>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</si>
  <si>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</si>
  <si>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</si>
  <si>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</si>
  <si>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</si>
  <si>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</si>
  <si>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</si>
  <si>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</si>
  <si>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</si>
  <si>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</si>
  <si>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</si>
  <si>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</si>
  <si>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</si>
  <si>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</si>
  <si>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</si>
  <si>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</si>
  <si>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</si>
  <si>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</si>
  <si>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</si>
  <si>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</si>
  <si>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</si>
  <si>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</si>
  <si>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</si>
  <si>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</si>
  <si>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</si>
  <si>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</si>
  <si>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</si>
  <si>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</si>
  <si>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</si>
  <si>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</si>
  <si>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</si>
  <si>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</si>
  <si>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</si>
  <si>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</si>
  <si>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</si>
  <si>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</si>
  <si>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</si>
  <si>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</si>
  <si>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</si>
  <si>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</si>
  <si>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</si>
  <si>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</si>
  <si>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</si>
  <si>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</si>
  <si>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</si>
  <si>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</si>
  <si>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</si>
  <si>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</si>
  <si>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</si>
  <si>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</si>
  <si>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</si>
  <si>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</si>
  <si>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</si>
  <si>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</si>
  <si>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</si>
  <si>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</si>
  <si>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</si>
  <si>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</si>
  <si>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</si>
  <si>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</si>
  <si>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</si>
  <si>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</si>
  <si>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</si>
  <si>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</si>
  <si>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</si>
  <si>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</si>
  <si>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</si>
  <si>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</si>
  <si>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</si>
  <si>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</si>
  <si>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</si>
  <si>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</si>
  <si>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</si>
  <si>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</si>
  <si>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</si>
  <si>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</si>
  <si>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</si>
  <si>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</si>
  <si>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</si>
  <si>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</si>
  <si>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</si>
  <si>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</si>
  <si>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</si>
  <si>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</si>
  <si>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</si>
  <si>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</si>
  <si>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</si>
  <si>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</si>
  <si>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</si>
  <si>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</si>
  <si>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</si>
  <si>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</si>
  <si>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</si>
  <si>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</si>
  <si>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</si>
  <si>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</si>
  <si>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</si>
  <si>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</si>
  <si>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</si>
  <si>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</si>
  <si>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</si>
  <si>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</si>
  <si>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</si>
  <si>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</si>
  <si>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</si>
  <si>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</si>
  <si>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</si>
  <si>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</si>
  <si>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</si>
  <si>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</si>
  <si>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</si>
  <si>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</si>
  <si>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</si>
  <si>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</si>
  <si>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</si>
  <si>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</si>
  <si>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</si>
  <si>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</si>
  <si>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</si>
  <si>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</si>
  <si>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</si>
  <si>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</si>
  <si>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</si>
  <si>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</si>
  <si>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</si>
  <si>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</si>
  <si>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</si>
  <si>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</si>
  <si>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</si>
  <si>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</si>
  <si>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</si>
  <si>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</si>
  <si>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</si>
  <si>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</si>
  <si>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</si>
  <si>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</si>
  <si>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</si>
  <si>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</si>
  <si>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</si>
  <si>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</si>
  <si>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</si>
  <si>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</si>
  <si>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</si>
  <si>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</si>
  <si>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</si>
  <si>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</si>
  <si>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</si>
  <si>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</si>
  <si>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</si>
  <si>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</si>
  <si>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</si>
  <si>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</si>
  <si>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</si>
  <si>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</si>
  <si>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</si>
  <si>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</si>
  <si>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</si>
  <si>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</si>
  <si>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</si>
  <si>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</si>
  <si>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</si>
  <si>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</si>
  <si>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</si>
  <si>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</si>
  <si>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</si>
  <si>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</si>
  <si>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</si>
  <si>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</si>
  <si>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</si>
  <si>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</si>
  <si>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</si>
  <si>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</si>
  <si>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</si>
  <si>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</si>
  <si>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</si>
  <si>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</si>
  <si>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</si>
  <si>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</si>
  <si>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</si>
  <si>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</si>
  <si>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</si>
  <si>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</si>
  <si>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</si>
  <si>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</si>
  <si>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</si>
  <si>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</si>
  <si>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</si>
  <si>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</si>
  <si>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</si>
  <si>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</si>
  <si>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</si>
  <si>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</si>
  <si>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</si>
  <si>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</si>
  <si>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</si>
  <si>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</si>
  <si>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</si>
  <si>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</si>
  <si>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</si>
  <si>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</si>
  <si>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</si>
  <si>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</si>
  <si>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</si>
  <si>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</si>
  <si>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</si>
  <si>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</si>
  <si>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</si>
  <si>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</si>
  <si>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</si>
  <si>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</si>
  <si>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</si>
  <si>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</si>
  <si>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</si>
  <si>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</si>
  <si>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</si>
  <si>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</si>
  <si>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</si>
  <si>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</si>
  <si>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</si>
  <si>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</si>
  <si>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</si>
  <si>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</si>
  <si>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</si>
  <si>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</si>
  <si>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</si>
  <si>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</si>
  <si>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</si>
  <si>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</si>
  <si>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</si>
  <si>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</si>
  <si>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</si>
  <si>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</si>
  <si>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</si>
  <si>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</si>
  <si>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</si>
  <si>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</si>
  <si>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</si>
  <si>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</si>
  <si>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</si>
  <si>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</si>
  <si>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</si>
  <si>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</si>
  <si>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</si>
  <si>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</si>
  <si>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</si>
  <si>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</si>
  <si>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</si>
  <si>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</si>
  <si>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</si>
  <si>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</si>
  <si>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</si>
  <si>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</si>
  <si>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</si>
  <si>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</si>
  <si>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</si>
  <si>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</si>
  <si>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</si>
  <si>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</si>
  <si>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</si>
  <si>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</si>
  <si>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</si>
  <si>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</si>
  <si>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</si>
  <si>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</si>
  <si>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</si>
  <si>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</si>
  <si>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</si>
  <si>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</si>
  <si>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</si>
  <si>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</si>
  <si>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</si>
  <si>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</si>
  <si>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</si>
  <si>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</si>
  <si>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</si>
  <si>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</si>
  <si>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</si>
  <si>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</si>
  <si>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</si>
  <si>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</si>
  <si>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</si>
  <si>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</si>
  <si>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</si>
  <si>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</si>
  <si>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</si>
  <si>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</si>
  <si>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</si>
  <si>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</si>
  <si>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</si>
  <si>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</si>
  <si>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</si>
  <si>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</si>
  <si>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</si>
  <si>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</si>
  <si>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</si>
  <si>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</si>
  <si>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</si>
  <si>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</si>
  <si>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</si>
  <si>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</si>
  <si>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</si>
  <si>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</si>
  <si>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</si>
  <si>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</si>
  <si>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</si>
  <si>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</si>
  <si>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</si>
  <si>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</si>
  <si>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</si>
  <si>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</si>
  <si>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</si>
  <si>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</si>
  <si>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</si>
  <si>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</si>
  <si>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</si>
  <si>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</si>
  <si>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</si>
  <si>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</si>
  <si>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</si>
  <si>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</si>
  <si>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</si>
  <si>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</si>
  <si>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</si>
  <si>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</si>
  <si>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</si>
  <si>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</si>
  <si>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</si>
  <si>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</si>
  <si>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</si>
  <si>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</si>
  <si>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</si>
  <si>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</si>
  <si>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</si>
  <si>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</si>
  <si>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</si>
  <si>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</si>
  <si>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</si>
  <si>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</si>
  <si>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</si>
  <si>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</si>
  <si>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</si>
  <si>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</si>
  <si>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</si>
  <si>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</si>
  <si>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</si>
  <si>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</si>
  <si>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</si>
  <si>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</si>
  <si>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</si>
  <si>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</si>
  <si>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</si>
  <si>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</si>
  <si>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</si>
  <si>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</si>
  <si>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</si>
  <si>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</si>
  <si>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</si>
  <si>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</si>
  <si>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</si>
  <si>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</si>
  <si>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</si>
  <si>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</si>
  <si>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</si>
  <si>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</si>
  <si>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</si>
  <si>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</si>
  <si>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</si>
  <si>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</si>
  <si>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</si>
  <si>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</si>
  <si>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</si>
  <si>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</si>
  <si>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</si>
  <si>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</si>
  <si>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</si>
  <si>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</si>
  <si>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</si>
  <si>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</si>
  <si>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</si>
  <si>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</si>
  <si>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</si>
  <si>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</si>
  <si>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</si>
  <si>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</si>
  <si>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</si>
  <si>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</si>
  <si>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</si>
  <si>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</si>
  <si>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</si>
  <si>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</si>
  <si>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</si>
  <si>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</si>
  <si>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</si>
  <si>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</si>
  <si>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</si>
  <si>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</si>
  <si>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</si>
  <si>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</si>
  <si>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</si>
  <si>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</si>
  <si>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</si>
  <si>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</si>
  <si>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</si>
  <si>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</si>
  <si>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</si>
  <si>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</si>
  <si>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</si>
  <si>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</si>
  <si>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</si>
  <si>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</si>
  <si>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</si>
  <si>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</si>
  <si>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</si>
  <si>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</si>
  <si>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</si>
  <si>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</si>
  <si>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</si>
  <si>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</si>
  <si>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</si>
  <si>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</si>
  <si>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</si>
  <si>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</si>
  <si>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</si>
  <si>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</si>
  <si>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</si>
  <si>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</si>
  <si>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</si>
  <si>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</si>
  <si>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</si>
  <si>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</si>
  <si>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</si>
  <si>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</si>
  <si>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</si>
  <si>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</si>
  <si>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</si>
  <si>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</si>
  <si>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</si>
  <si>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</si>
  <si>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</si>
  <si>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</si>
  <si>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</si>
  <si>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</si>
  <si>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</si>
  <si>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</si>
  <si>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</si>
  <si>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</si>
  <si>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</si>
  <si>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</si>
  <si>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</si>
  <si>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</si>
  <si>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</si>
  <si>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</si>
  <si>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</si>
  <si>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</si>
  <si>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</si>
  <si>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</si>
  <si>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</si>
  <si>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</si>
  <si>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</si>
  <si>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</si>
  <si>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</si>
  <si>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</si>
  <si>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</si>
  <si>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</si>
  <si>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</si>
  <si>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</si>
  <si>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</si>
  <si>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</si>
  <si>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</si>
  <si>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</si>
  <si>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</si>
  <si>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</si>
  <si>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</si>
  <si>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</si>
  <si>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</si>
  <si>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</si>
  <si>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</si>
  <si>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</si>
  <si>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</si>
  <si>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</si>
  <si>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</si>
  <si>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</si>
  <si>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</si>
  <si>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</si>
  <si>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</si>
  <si>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</si>
  <si>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</si>
  <si>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</si>
  <si>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</si>
  <si>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</si>
  <si>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</si>
  <si>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</si>
  <si>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</si>
  <si>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</si>
  <si>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</si>
  <si>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</si>
  <si>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</si>
  <si>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</si>
  <si>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</si>
  <si>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</si>
  <si>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</si>
  <si>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</si>
  <si>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</si>
  <si>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</si>
  <si>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</si>
  <si>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</si>
  <si>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</si>
  <si>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</si>
  <si>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</si>
  <si>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</si>
  <si>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</si>
  <si>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</si>
  <si>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</si>
  <si>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</si>
  <si>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</si>
  <si>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</si>
  <si>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</si>
  <si>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</si>
  <si>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</si>
  <si>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</si>
  <si>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</si>
  <si>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</si>
  <si>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</si>
  <si>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</si>
  <si>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</si>
  <si>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</si>
  <si>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</si>
  <si>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</si>
  <si>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</si>
  <si>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</si>
  <si>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</si>
  <si>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</si>
  <si>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</si>
  <si>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</si>
  <si>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</si>
  <si>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</si>
  <si>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</si>
  <si>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</si>
  <si>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</si>
  <si>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</si>
  <si>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</si>
  <si>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</si>
  <si>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</si>
  <si>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</si>
  <si>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</si>
  <si>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</si>
  <si>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</si>
  <si>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</si>
  <si>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</si>
  <si>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</si>
  <si>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</si>
  <si>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</si>
  <si>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</si>
  <si>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</si>
  <si>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</si>
  <si>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</si>
  <si>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</si>
  <si>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</si>
  <si>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</si>
  <si>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</si>
  <si>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</si>
  <si>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</si>
  <si>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</si>
  <si>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</si>
  <si>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</si>
  <si>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</si>
  <si>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</si>
  <si>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</si>
  <si>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</si>
  <si>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</si>
  <si>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</si>
  <si>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</si>
  <si>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</si>
  <si>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</si>
  <si>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</si>
  <si>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</si>
  <si>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</si>
  <si>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</si>
  <si>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</si>
  <si>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</si>
  <si>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</si>
  <si>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</si>
  <si>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</si>
  <si>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</si>
  <si>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</si>
  <si>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</si>
  <si>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</si>
  <si>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</si>
  <si>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</si>
  <si>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</si>
  <si>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</si>
  <si>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</si>
  <si>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</si>
  <si>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</si>
  <si>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</si>
  <si>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</si>
  <si>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</si>
  <si>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</si>
  <si>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</si>
  <si>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</si>
  <si>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</si>
  <si>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</si>
  <si>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</si>
  <si>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</si>
  <si>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</si>
  <si>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</si>
  <si>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</si>
  <si>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</si>
  <si>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</si>
  <si>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</si>
  <si>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</si>
  <si>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</si>
  <si>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</si>
  <si>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</si>
  <si>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</si>
  <si>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</si>
  <si>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</si>
  <si>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</si>
  <si>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</si>
  <si>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</si>
  <si>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</si>
  <si>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</si>
  <si>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</si>
  <si>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</si>
  <si>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</si>
  <si>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</si>
  <si>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</si>
  <si>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</si>
  <si>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</si>
  <si>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</si>
  <si>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</si>
  <si>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</si>
  <si>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</si>
  <si>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</si>
  <si>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</si>
  <si>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</si>
  <si>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</si>
  <si>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</si>
  <si>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</si>
  <si>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</si>
  <si>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</si>
  <si>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</si>
  <si>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</si>
  <si>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</si>
  <si>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</si>
  <si>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</si>
  <si>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</si>
  <si>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</si>
  <si>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</si>
  <si>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</si>
  <si>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</si>
  <si>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</si>
  <si>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</si>
  <si>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</si>
  <si>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</si>
  <si>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</si>
  <si>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</si>
  <si>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</si>
  <si>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</si>
  <si>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</si>
  <si>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</si>
  <si>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</si>
  <si>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</si>
  <si>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</si>
  <si>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</si>
  <si>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</si>
  <si>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</si>
  <si>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</si>
  <si>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</si>
  <si>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</si>
  <si>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</si>
  <si>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</si>
  <si>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</si>
  <si>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</si>
  <si>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</si>
  <si>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</si>
  <si>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</si>
  <si>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</si>
  <si>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</si>
  <si>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</si>
  <si>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</si>
  <si>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</si>
  <si>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</si>
  <si>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</si>
  <si>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</si>
  <si>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</si>
  <si>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</si>
  <si>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</si>
  <si>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</si>
  <si>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</si>
  <si>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</si>
  <si>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</si>
  <si>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</si>
  <si>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</si>
  <si>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</si>
  <si>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</si>
  <si>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</si>
  <si>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</si>
  <si>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</si>
  <si>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</si>
  <si>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</si>
  <si>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</si>
  <si>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</si>
  <si>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</si>
  <si>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</si>
  <si>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</si>
  <si>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</si>
  <si>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</si>
  <si>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</si>
  <si>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</si>
  <si>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</si>
  <si>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</si>
  <si>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</si>
  <si>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</si>
  <si>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</si>
  <si>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</si>
  <si>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</si>
  <si>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</si>
  <si>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</si>
  <si>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</si>
  <si>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</si>
  <si>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</si>
  <si>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</si>
  <si>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</si>
  <si>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</si>
  <si>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</si>
  <si>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</si>
  <si>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</si>
  <si>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</si>
  <si>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</si>
  <si>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</si>
  <si>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</si>
  <si>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</si>
  <si>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</si>
  <si>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</si>
  <si>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</si>
  <si>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</si>
  <si>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</si>
  <si>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</si>
  <si>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</si>
  <si>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</si>
  <si>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</si>
  <si>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</si>
  <si>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</si>
  <si>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</si>
  <si>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</si>
  <si>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</si>
  <si>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</si>
  <si>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</si>
  <si>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</si>
  <si>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</si>
  <si>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</si>
  <si>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</si>
  <si>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</si>
  <si>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</si>
  <si>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</si>
  <si>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</si>
  <si>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</si>
  <si>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</si>
  <si>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</si>
  <si>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</si>
  <si>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</si>
  <si>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</si>
  <si>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</si>
  <si>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</si>
  <si>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</si>
  <si>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</si>
  <si>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</si>
  <si>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</si>
  <si>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</si>
  <si>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</si>
  <si>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</si>
  <si>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</si>
  <si>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</si>
  <si>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</si>
  <si>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</si>
  <si>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</si>
  <si>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</si>
  <si>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</si>
  <si>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</si>
  <si>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</si>
  <si>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</si>
  <si>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</si>
  <si>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</si>
  <si>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</si>
  <si>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</si>
  <si>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</si>
  <si>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</si>
  <si>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</si>
  <si>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</si>
  <si>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</si>
  <si>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</si>
  <si>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</si>
  <si>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</si>
  <si>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</si>
  <si>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</si>
  <si>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</si>
  <si>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</si>
  <si>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</si>
  <si>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</si>
  <si>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</si>
  <si>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</si>
  <si>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</si>
  <si>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</si>
  <si>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</si>
  <si>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</si>
  <si>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</si>
  <si>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</si>
  <si>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</si>
  <si>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</si>
  <si>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</si>
  <si>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</si>
  <si>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</si>
  <si>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</si>
  <si>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</si>
  <si>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</si>
  <si>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</si>
  <si>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</si>
  <si>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</si>
  <si>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</si>
  <si>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</si>
  <si>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</si>
  <si>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</si>
  <si>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</si>
  <si>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</si>
  <si>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</si>
  <si>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</si>
  <si>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</si>
  <si>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</si>
  <si>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</si>
  <si>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</si>
  <si>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</si>
  <si>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</si>
  <si>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</si>
  <si>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</si>
  <si>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</si>
  <si>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</si>
  <si>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</si>
  <si>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</si>
  <si>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</si>
  <si>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</si>
  <si>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</si>
  <si>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</si>
  <si>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</si>
  <si>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</si>
  <si>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</si>
  <si>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</si>
  <si>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</si>
  <si>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</si>
  <si>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</si>
  <si>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</si>
  <si>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</si>
  <si>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</si>
  <si>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</si>
  <si>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</si>
  <si>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</si>
  <si>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</si>
  <si>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</si>
  <si>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</si>
  <si>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</si>
  <si>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</si>
  <si>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</si>
  <si>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</si>
  <si>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</si>
  <si>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</si>
  <si>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</si>
  <si>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</si>
  <si>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</si>
  <si>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</si>
  <si>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</si>
  <si>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</si>
  <si>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</si>
  <si>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</si>
  <si>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</si>
  <si>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</si>
  <si>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</si>
  <si>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</si>
  <si>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</si>
  <si>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</si>
  <si>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</si>
  <si>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</si>
  <si>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</si>
  <si>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</si>
  <si>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</si>
  <si>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</si>
  <si>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</si>
  <si>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</si>
  <si>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</si>
  <si>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</si>
  <si>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</si>
  <si>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</si>
  <si>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</si>
  <si>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</si>
  <si>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</si>
  <si>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</si>
  <si>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</si>
  <si>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</si>
  <si>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</si>
  <si>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</si>
  <si>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</si>
  <si>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</si>
  <si>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</si>
  <si>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</si>
  <si>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</si>
  <si>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</si>
  <si>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</si>
  <si>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</si>
  <si>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</si>
  <si>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</si>
  <si>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</si>
  <si>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</si>
  <si>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</si>
  <si>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</si>
  <si>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</si>
  <si>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</si>
  <si>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</si>
  <si>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</si>
  <si>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</si>
  <si>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</si>
  <si>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</si>
  <si>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</si>
  <si>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</si>
  <si>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</si>
  <si>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</si>
  <si>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</si>
  <si>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</si>
  <si>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</si>
  <si>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</si>
  <si>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</si>
  <si>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</si>
  <si>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</si>
  <si>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</si>
  <si>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</si>
  <si>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</si>
  <si>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</si>
  <si>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</si>
  <si>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</si>
  <si>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</si>
  <si>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</si>
  <si>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</si>
  <si>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</si>
  <si>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</si>
  <si>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</si>
  <si>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</si>
  <si>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</si>
  <si>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</si>
  <si>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</si>
  <si>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</si>
  <si>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</si>
  <si>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</si>
  <si>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</si>
  <si>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</si>
  <si>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</si>
  <si>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</si>
  <si>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</si>
  <si>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</si>
  <si>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</si>
  <si>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</si>
  <si>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</si>
  <si>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</si>
  <si>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</si>
  <si>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</si>
  <si>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</si>
  <si>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</si>
  <si>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</si>
  <si>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</si>
  <si>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</si>
  <si>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</si>
  <si>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</si>
  <si>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</si>
  <si>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</si>
  <si>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</si>
  <si>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</si>
  <si>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</si>
  <si>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</si>
  <si>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</si>
  <si>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</si>
  <si>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</si>
  <si>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</si>
  <si>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</si>
  <si>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</si>
  <si>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</si>
  <si>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</si>
  <si>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</si>
  <si>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</si>
  <si>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</si>
  <si>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</si>
  <si>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</si>
  <si>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</si>
  <si>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</si>
  <si>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</si>
  <si>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</si>
  <si>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</si>
  <si>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</si>
  <si>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</si>
  <si>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</si>
  <si>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</si>
  <si>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</si>
  <si>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</si>
  <si>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</si>
  <si>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</si>
  <si>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</si>
  <si>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</si>
  <si>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</si>
  <si>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</si>
  <si>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</si>
  <si>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</si>
  <si>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</si>
  <si>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</si>
  <si>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</si>
  <si>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</si>
  <si>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</si>
  <si>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</si>
  <si>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</si>
  <si>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</si>
  <si>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</si>
  <si>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</si>
  <si>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</si>
  <si>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</si>
  <si>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</si>
  <si>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</si>
  <si>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</si>
  <si>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</si>
  <si>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</si>
  <si>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</si>
  <si>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</si>
  <si>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</si>
  <si>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</si>
  <si>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</si>
  <si>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</si>
  <si>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</si>
  <si>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</si>
  <si>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</si>
  <si>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</si>
  <si>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</si>
  <si>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</si>
  <si>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</si>
  <si>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</si>
  <si>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</si>
  <si>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</si>
  <si>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</si>
  <si>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</si>
  <si>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</si>
  <si>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</si>
  <si>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</si>
  <si>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</si>
  <si>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</si>
  <si>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</si>
  <si>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</si>
  <si>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</si>
  <si>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</si>
  <si>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</si>
  <si>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</si>
  <si>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</si>
  <si>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</si>
  <si>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</si>
  <si>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</si>
  <si>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</si>
  <si>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</si>
  <si>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</si>
  <si>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</si>
  <si>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</si>
  <si>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</si>
  <si>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</si>
  <si>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</si>
  <si>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</si>
  <si>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</si>
  <si>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</si>
  <si>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</si>
  <si>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</si>
  <si>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</si>
  <si>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</si>
  <si>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</si>
  <si>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</si>
  <si>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</si>
  <si>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</si>
  <si>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</si>
  <si>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</si>
  <si>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</si>
  <si>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</si>
  <si>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</si>
  <si>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</si>
  <si>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</si>
  <si>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</si>
  <si>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</si>
  <si>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</si>
  <si>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</si>
  <si>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</si>
  <si>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</si>
  <si>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</si>
  <si>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</si>
  <si>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</si>
  <si>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</si>
  <si>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</si>
  <si>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</si>
  <si>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</si>
  <si>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</si>
  <si>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</si>
  <si>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</si>
  <si>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</si>
  <si>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</si>
  <si>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</si>
  <si>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</si>
  <si>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</si>
  <si>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</si>
  <si>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</si>
  <si>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</si>
  <si>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</si>
  <si>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</si>
  <si>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</si>
  <si>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</si>
  <si>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</si>
  <si>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</si>
  <si>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</si>
  <si>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</si>
  <si>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</si>
  <si>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</si>
  <si>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</si>
  <si>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</si>
  <si>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</si>
  <si>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</si>
  <si>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</si>
  <si>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</si>
  <si>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</si>
  <si>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</si>
  <si>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</si>
  <si>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</si>
  <si>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</si>
  <si>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</si>
  <si>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</si>
  <si>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</si>
  <si>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</si>
  <si>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</si>
  <si>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</si>
  <si>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</si>
  <si>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</si>
  <si>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</si>
  <si>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</si>
  <si>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</si>
  <si>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</si>
  <si>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</si>
  <si>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</si>
  <si>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</si>
  <si>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</si>
  <si>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</si>
  <si>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</si>
  <si>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</si>
  <si>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</si>
  <si>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</si>
  <si>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</si>
  <si>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</si>
  <si>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</si>
  <si>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</si>
  <si>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</si>
  <si>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</si>
  <si>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</si>
  <si>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</si>
  <si>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</si>
  <si>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</si>
  <si>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</si>
  <si>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</si>
  <si>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</si>
  <si>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</si>
  <si>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</si>
  <si>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</si>
  <si>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</si>
  <si>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</si>
  <si>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</si>
  <si>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</si>
  <si>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</si>
  <si>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</si>
  <si>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</si>
  <si>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</si>
  <si>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</si>
  <si>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</si>
  <si>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</si>
  <si>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</si>
  <si>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</si>
  <si>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</si>
  <si>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</si>
  <si>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</si>
  <si>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</si>
  <si>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</si>
  <si>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</si>
  <si>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</si>
  <si>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</si>
  <si>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</si>
  <si>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</si>
  <si>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</si>
  <si>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</si>
  <si>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</si>
  <si>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</si>
  <si>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</si>
  <si>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</si>
  <si>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</si>
  <si>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</si>
  <si>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</si>
  <si>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</si>
  <si>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</si>
  <si>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</si>
  <si>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</si>
  <si>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</si>
  <si>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</si>
  <si>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</si>
  <si>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</si>
  <si>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</si>
  <si>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</si>
  <si>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</si>
  <si>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</si>
  <si>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</si>
  <si>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</si>
  <si>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</si>
  <si>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</si>
  <si>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</si>
  <si>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</si>
  <si>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</si>
  <si>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</si>
  <si>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</si>
  <si>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</si>
  <si>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</si>
  <si>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</si>
  <si>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</si>
  <si>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</si>
  <si>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</si>
  <si>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</si>
  <si>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</si>
  <si>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</si>
  <si>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</si>
  <si>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</si>
  <si>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</si>
  <si>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</si>
  <si>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</si>
  <si>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</si>
  <si>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</si>
  <si>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</si>
  <si>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</si>
  <si>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</si>
  <si>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</si>
  <si>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</si>
  <si>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</si>
  <si>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</si>
  <si>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</si>
  <si>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</si>
  <si>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</si>
  <si>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</si>
  <si>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</si>
  <si>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</si>
  <si>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</si>
  <si>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</si>
  <si>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</si>
  <si>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</si>
  <si>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</si>
  <si>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</si>
  <si>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</si>
  <si>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</si>
  <si>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</si>
  <si>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</si>
  <si>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</si>
  <si>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</si>
  <si>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</si>
  <si>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</si>
  <si>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</si>
  <si>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</si>
  <si>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</si>
  <si>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</si>
  <si>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</si>
  <si>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</si>
  <si>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</si>
  <si>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</si>
  <si>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</si>
  <si>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</si>
  <si>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</si>
  <si>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</si>
  <si>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</si>
  <si>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</si>
  <si>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</si>
  <si>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</si>
  <si>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</si>
  <si>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</si>
  <si>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</si>
  <si>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</si>
  <si>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</si>
  <si>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</si>
  <si>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</si>
  <si>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</si>
  <si>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</si>
  <si>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</si>
  <si>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</si>
  <si>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</si>
  <si>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</si>
  <si>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</si>
  <si>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</si>
  <si>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</si>
  <si>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</si>
  <si>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</si>
  <si>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</si>
  <si>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</si>
  <si>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</si>
  <si>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</si>
  <si>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</si>
  <si>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</si>
  <si>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</si>
  <si>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</si>
  <si>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</si>
  <si>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</si>
  <si>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</si>
  <si>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</si>
  <si>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</si>
  <si>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</si>
  <si>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</si>
  <si>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</si>
  <si>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</si>
  <si>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</si>
  <si>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</si>
  <si>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</si>
  <si>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</si>
  <si>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</si>
  <si>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</si>
  <si>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</si>
  <si>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</si>
  <si>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</si>
  <si>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</si>
  <si>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</si>
  <si>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</si>
  <si>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</si>
  <si>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</si>
  <si>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</si>
  <si>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</si>
  <si>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</si>
  <si>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</si>
  <si>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</si>
  <si>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</si>
  <si>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</si>
  <si>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</si>
  <si>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</si>
  <si>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</si>
  <si>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</si>
  <si>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</si>
  <si>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</si>
  <si>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</si>
  <si>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</si>
  <si>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</si>
  <si>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</si>
  <si>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</si>
  <si>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</si>
  <si>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</si>
  <si>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</si>
  <si>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</si>
  <si>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</si>
  <si>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</si>
  <si>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</si>
  <si>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</si>
  <si>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</si>
  <si>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</si>
  <si>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</si>
  <si>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</si>
  <si>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</si>
  <si>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</si>
  <si>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</si>
  <si>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</si>
  <si>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</si>
  <si>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</si>
  <si>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</si>
  <si>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</si>
  <si>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</si>
  <si>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</si>
  <si>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</si>
  <si>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</si>
  <si>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</si>
  <si>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</si>
  <si>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</si>
  <si>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</si>
  <si>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</si>
  <si>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</si>
  <si>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</si>
  <si>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</si>
  <si>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</si>
  <si>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</si>
  <si>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</si>
  <si>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</si>
  <si>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</si>
  <si>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</si>
  <si>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</si>
  <si>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</si>
  <si>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</si>
  <si>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</si>
  <si>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</si>
  <si>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</si>
  <si>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</si>
  <si>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</si>
  <si>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</si>
  <si>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</si>
  <si>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</si>
  <si>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</si>
  <si>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</si>
  <si>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</si>
  <si>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</si>
  <si>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</si>
  <si>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</si>
  <si>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</si>
  <si>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</si>
  <si>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</si>
  <si>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</si>
  <si>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</si>
  <si>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</si>
  <si>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</si>
  <si>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</si>
  <si>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</si>
  <si>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</si>
  <si>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</si>
  <si>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</si>
  <si>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</si>
  <si>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</si>
  <si>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</si>
  <si>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</si>
  <si>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</si>
  <si>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</si>
  <si>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</si>
  <si>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</si>
  <si>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</si>
  <si>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</si>
  <si>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</si>
  <si>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</si>
  <si>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</si>
  <si>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</si>
  <si>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</si>
  <si>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</si>
  <si>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</si>
  <si>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</si>
  <si>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</si>
  <si>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</si>
  <si>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</si>
  <si>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</si>
  <si>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</si>
  <si>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</si>
  <si>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</si>
  <si>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</si>
  <si>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</si>
  <si>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</si>
  <si>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</si>
  <si>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</si>
  <si>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</si>
  <si>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</si>
  <si>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</si>
  <si>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</si>
  <si>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</si>
  <si>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</si>
  <si>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</si>
  <si>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</si>
  <si>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</si>
  <si>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</si>
  <si>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</si>
  <si>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</si>
  <si>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</si>
  <si>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</si>
  <si>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</si>
  <si>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</si>
  <si>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</si>
  <si>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</si>
  <si>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</si>
  <si>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</si>
  <si>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</si>
  <si>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</si>
  <si>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</si>
  <si>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</si>
  <si>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</si>
  <si>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</si>
  <si>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</si>
  <si>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</si>
  <si>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</si>
  <si>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</si>
  <si>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</si>
  <si>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</si>
  <si>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</si>
  <si>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</si>
  <si>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</si>
  <si>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</si>
  <si>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</si>
  <si>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</si>
  <si>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</si>
  <si>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</si>
  <si>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</si>
  <si>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</si>
  <si>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</si>
  <si>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</si>
  <si>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</si>
  <si>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</si>
  <si>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</si>
  <si>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</si>
  <si>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</si>
  <si>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</si>
  <si>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</si>
  <si>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</si>
  <si>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</si>
  <si>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</si>
  <si>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</si>
  <si>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</si>
  <si>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</si>
  <si>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</si>
  <si>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</si>
  <si>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</si>
  <si>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</si>
  <si>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</si>
  <si>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</si>
  <si>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</si>
  <si>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</si>
  <si>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</si>
  <si>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</si>
  <si>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</si>
  <si>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</si>
  <si>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</si>
  <si>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</si>
  <si>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</si>
  <si>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</si>
  <si>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</si>
  <si>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</si>
  <si>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</si>
  <si>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</si>
  <si>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</si>
  <si>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</si>
  <si>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</si>
  <si>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</si>
  <si>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</si>
  <si>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</si>
  <si>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</si>
  <si>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</si>
  <si>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</si>
  <si>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</si>
  <si>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</si>
  <si>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</si>
  <si>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</si>
  <si>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</si>
  <si>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</si>
  <si>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</si>
  <si>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</si>
  <si>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</si>
  <si>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</si>
  <si>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</si>
  <si>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</si>
  <si>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</si>
  <si>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</si>
  <si>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</si>
  <si>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</si>
  <si>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</si>
  <si>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</si>
  <si>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</si>
  <si>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</si>
  <si>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</si>
  <si>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</si>
  <si>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</si>
  <si>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</si>
  <si>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</si>
  <si>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</si>
  <si>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</si>
  <si>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</si>
  <si>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</si>
  <si>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</si>
  <si>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</si>
  <si>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</si>
  <si>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</si>
  <si>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</si>
  <si>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</si>
  <si>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</si>
  <si>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</si>
  <si>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</si>
  <si>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</si>
  <si>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</si>
  <si>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</si>
  <si>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</si>
  <si>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</si>
  <si>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</si>
  <si>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</si>
  <si>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</si>
  <si>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</si>
  <si>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</si>
  <si>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</si>
  <si>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</si>
  <si>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</si>
  <si>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</si>
  <si>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</si>
  <si>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</si>
  <si>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</si>
  <si>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</si>
  <si>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</si>
  <si>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</si>
  <si>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</si>
  <si>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</si>
  <si>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</si>
  <si>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</si>
  <si>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</si>
  <si>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</si>
  <si>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</si>
  <si>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</si>
  <si>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</si>
  <si>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</si>
  <si>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</si>
  <si>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</si>
  <si>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</si>
  <si>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</si>
  <si>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</si>
  <si>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</si>
  <si>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</si>
  <si>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</si>
  <si>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</si>
  <si>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</si>
  <si>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</si>
  <si>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</si>
  <si>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</si>
  <si>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</si>
  <si>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</si>
  <si>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</si>
  <si>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</si>
  <si>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</si>
  <si>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</si>
  <si>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</si>
  <si>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</si>
  <si>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</si>
  <si>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</si>
  <si>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</si>
  <si>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</si>
  <si>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</si>
  <si>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</si>
  <si>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</si>
  <si>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</si>
  <si>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</si>
  <si>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</si>
  <si>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</si>
  <si>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</si>
  <si>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</si>
  <si>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</si>
  <si>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</si>
  <si>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</si>
  <si>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</si>
  <si>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</si>
  <si>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</si>
  <si>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</si>
  <si>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</si>
  <si>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</si>
  <si>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</si>
  <si>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</si>
  <si>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</si>
  <si>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</si>
  <si>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</si>
  <si>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</si>
  <si>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</si>
  <si>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</si>
  <si>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</si>
  <si>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</si>
  <si>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</si>
  <si>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</si>
  <si>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</si>
  <si>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</si>
  <si>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</si>
  <si>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</si>
  <si>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</si>
  <si>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</si>
  <si>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</si>
  <si>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</si>
  <si>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</si>
  <si>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</si>
  <si>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</si>
  <si>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</si>
  <si>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</si>
  <si>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</si>
  <si>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</si>
  <si>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</si>
  <si>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</si>
  <si>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</si>
  <si>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</si>
  <si>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</si>
  <si>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</si>
  <si>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</si>
  <si>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</si>
  <si>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</si>
  <si>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</si>
  <si>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</si>
  <si>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</si>
  <si>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</si>
  <si>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</si>
  <si>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</si>
  <si>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</si>
  <si>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</si>
  <si>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</si>
  <si>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</si>
  <si>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</si>
  <si>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</si>
  <si>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</si>
  <si>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</si>
  <si>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</si>
  <si>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</si>
  <si>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</si>
  <si>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</si>
  <si>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</si>
  <si>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</si>
  <si>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</si>
  <si>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</si>
  <si>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</si>
  <si>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</si>
  <si>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</si>
  <si>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</si>
  <si>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</si>
  <si>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</si>
  <si>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</si>
  <si>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</si>
  <si>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</si>
  <si>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</si>
  <si>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</si>
  <si>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</si>
  <si>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</si>
  <si>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</si>
  <si>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</si>
  <si>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</si>
  <si>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</si>
  <si>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</si>
  <si>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</si>
  <si>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</si>
  <si>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</si>
  <si>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</si>
  <si>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</si>
  <si>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</si>
  <si>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</si>
  <si>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</si>
  <si>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</si>
  <si>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</si>
  <si>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</si>
  <si>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</si>
  <si>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</si>
  <si>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</si>
  <si>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</si>
  <si>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</si>
  <si>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</si>
  <si>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</si>
  <si>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</si>
  <si>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</si>
  <si>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</si>
  <si>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</si>
  <si>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</si>
  <si>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</si>
  <si>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</si>
  <si>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</si>
  <si>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</si>
  <si>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</si>
  <si>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</si>
  <si>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</si>
  <si>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</si>
  <si>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</si>
  <si>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</si>
  <si>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</si>
  <si>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</si>
  <si>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</si>
  <si>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</si>
  <si>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</si>
  <si>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</si>
  <si>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</si>
  <si>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</si>
  <si>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</si>
  <si>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</si>
  <si>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</si>
  <si>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</si>
  <si>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</si>
  <si>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</si>
  <si>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</si>
  <si>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</si>
  <si>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</si>
  <si>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</si>
  <si>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</si>
  <si>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</si>
  <si>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</si>
  <si>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</si>
  <si>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</si>
  <si>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</si>
  <si>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</si>
  <si>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</si>
  <si>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</si>
  <si>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</si>
  <si>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</si>
  <si>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</si>
  <si>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</si>
  <si>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</si>
  <si>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</si>
  <si>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</si>
  <si>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</si>
  <si>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</si>
  <si>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</si>
  <si>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</si>
  <si>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</si>
  <si>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</si>
  <si>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</si>
  <si>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</si>
  <si>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</si>
  <si>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</si>
  <si>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</si>
  <si>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</si>
  <si>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</si>
  <si>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</si>
  <si>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</si>
  <si>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</si>
  <si>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</si>
  <si>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</si>
  <si>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</si>
  <si>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</si>
  <si>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</si>
  <si>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</si>
  <si>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</si>
  <si>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</si>
  <si>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</si>
  <si>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</si>
  <si>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</si>
  <si>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</si>
  <si>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</si>
  <si>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</si>
  <si>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</si>
  <si>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</si>
  <si>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</si>
  <si>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</si>
  <si>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</si>
  <si>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</si>
  <si>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</si>
  <si>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</si>
  <si>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</si>
  <si>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</si>
  <si>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</si>
  <si>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</si>
  <si>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</si>
  <si>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</si>
  <si>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</si>
  <si>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</si>
  <si>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</si>
  <si>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</si>
  <si>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</si>
  <si>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</si>
  <si>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</si>
  <si>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</si>
  <si>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</si>
  <si>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</si>
  <si>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</si>
  <si>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</si>
  <si>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</si>
  <si>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</si>
  <si>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</si>
  <si>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</si>
  <si>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</si>
  <si>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</si>
  <si>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</si>
  <si>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</si>
  <si>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</si>
  <si>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</si>
  <si>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</si>
  <si>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</si>
  <si>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</si>
  <si>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</si>
  <si>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</si>
  <si>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</si>
  <si>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</si>
  <si>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</si>
  <si>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</si>
  <si>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</si>
  <si>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</si>
  <si>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</si>
  <si>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</si>
  <si>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</si>
  <si>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</si>
  <si>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</si>
  <si>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</si>
  <si>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</si>
  <si>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</si>
  <si>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</si>
  <si>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</si>
  <si>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</si>
  <si>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</si>
  <si>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</si>
  <si>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</si>
  <si>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</si>
  <si>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</si>
  <si>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</si>
  <si>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</si>
  <si>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</si>
  <si>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</si>
  <si>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</si>
  <si>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</si>
  <si>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</si>
  <si>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</si>
  <si>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</si>
  <si>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</si>
  <si>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</si>
  <si>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</si>
  <si>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</si>
  <si>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</si>
  <si>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</si>
  <si>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</si>
  <si>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</si>
  <si>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</si>
  <si>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</si>
  <si>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</si>
  <si>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</si>
  <si>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</si>
  <si>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</si>
  <si>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</si>
  <si>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</si>
  <si>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</si>
  <si>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</si>
  <si>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</si>
  <si>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</si>
  <si>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</si>
  <si>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</si>
  <si>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</si>
  <si>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</si>
  <si>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</si>
  <si>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</si>
  <si>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</si>
  <si>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</si>
  <si>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</si>
  <si>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</si>
  <si>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</si>
  <si>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</si>
  <si>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</si>
  <si>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</si>
  <si>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</si>
  <si>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</si>
  <si>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</si>
  <si>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</si>
  <si>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</si>
  <si>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</si>
  <si>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</si>
  <si>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</si>
  <si>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</si>
  <si>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</si>
  <si>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</si>
  <si>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</si>
  <si>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</si>
  <si>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</si>
  <si>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</si>
  <si>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</si>
  <si>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</si>
  <si>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</si>
  <si>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</si>
  <si>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</si>
  <si>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</si>
  <si>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</si>
  <si>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</si>
  <si>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</si>
  <si>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</si>
  <si>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</si>
  <si>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</si>
  <si>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</si>
  <si>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</si>
  <si>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</si>
  <si>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</si>
  <si>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</si>
  <si>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</si>
  <si>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</si>
  <si>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</si>
  <si>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</si>
  <si>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</si>
  <si>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</si>
  <si>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</si>
  <si>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</si>
  <si>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</si>
  <si>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</si>
  <si>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</si>
  <si>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</si>
  <si>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</si>
  <si>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</si>
  <si>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</si>
  <si>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</si>
  <si>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</si>
  <si>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</si>
  <si>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</si>
  <si>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</si>
  <si>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</si>
  <si>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</si>
  <si>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</si>
  <si>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</si>
  <si>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</si>
  <si>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</si>
  <si>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</si>
  <si>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</si>
  <si>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</si>
  <si>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</si>
  <si>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</si>
  <si>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</si>
  <si>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</si>
  <si>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</si>
  <si>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</si>
  <si>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</si>
  <si>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</si>
  <si>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</si>
  <si>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</si>
  <si>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</si>
  <si>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</si>
  <si>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</si>
  <si>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</si>
  <si>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</si>
  <si>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</si>
  <si>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</si>
  <si>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</si>
  <si>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</si>
  <si>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</si>
  <si>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</si>
  <si>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</si>
  <si>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</si>
  <si>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</si>
  <si>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</si>
  <si>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</si>
  <si>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</si>
  <si>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</si>
  <si>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</si>
  <si>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</si>
  <si>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</si>
  <si>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</si>
  <si>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</si>
  <si>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</si>
  <si>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</si>
  <si>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</si>
  <si>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</si>
  <si>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</si>
  <si>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</si>
  <si>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</si>
  <si>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</si>
  <si>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</si>
  <si>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</si>
  <si>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</si>
  <si>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</si>
  <si>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</si>
  <si>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</si>
  <si>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</si>
  <si>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</si>
  <si>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</si>
  <si>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</si>
  <si>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</si>
  <si>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</si>
  <si>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</si>
  <si>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</si>
  <si>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</si>
  <si>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</si>
  <si>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</si>
  <si>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</si>
  <si>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</si>
  <si>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</si>
  <si>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</si>
  <si>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</si>
  <si>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</si>
  <si>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</si>
  <si>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</si>
  <si>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</si>
  <si>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</si>
  <si>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</si>
  <si>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</si>
  <si>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</si>
  <si>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</si>
  <si>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</si>
  <si>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</si>
  <si>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</si>
  <si>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</si>
  <si>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</si>
  <si>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</si>
  <si>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</si>
  <si>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</si>
  <si>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</si>
  <si>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</si>
  <si>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</si>
  <si>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</si>
  <si>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</si>
  <si>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</si>
  <si>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</si>
  <si>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</si>
  <si>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</si>
  <si>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</si>
  <si>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</si>
  <si>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</si>
  <si>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</si>
  <si>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</si>
  <si>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</si>
  <si>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</si>
  <si>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</si>
  <si>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</si>
  <si>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</si>
  <si>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</si>
  <si>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</si>
  <si>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</si>
  <si>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</si>
  <si>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</si>
  <si>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</si>
  <si>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</si>
  <si>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</si>
  <si>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</si>
  <si>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</si>
  <si>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</si>
  <si>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</si>
  <si>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</si>
  <si>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</si>
  <si>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</si>
  <si>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</si>
  <si>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</si>
  <si>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</si>
  <si>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</si>
  <si>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</si>
  <si>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</si>
  <si>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</si>
  <si>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</si>
  <si>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</si>
  <si>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</si>
  <si>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</si>
  <si>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</si>
  <si>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</si>
  <si>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</si>
  <si>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</si>
  <si>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</si>
  <si>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</si>
  <si>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</si>
  <si>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</si>
  <si>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</si>
  <si>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</si>
  <si>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</si>
  <si>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</si>
  <si>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</si>
  <si>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</si>
  <si>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</si>
  <si>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</si>
  <si>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</si>
  <si>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</si>
  <si>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</si>
  <si>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</si>
  <si>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</si>
  <si>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</si>
  <si>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</si>
  <si>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</si>
  <si>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</si>
  <si>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</si>
  <si>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</si>
  <si>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</si>
  <si>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</si>
  <si>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</si>
  <si>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</si>
  <si>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</si>
  <si>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</si>
  <si>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</si>
  <si>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</si>
  <si>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</si>
  <si>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</si>
  <si>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</si>
  <si>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</si>
  <si>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</si>
  <si>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</si>
  <si>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</si>
  <si>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</si>
  <si>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</si>
  <si>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</si>
  <si>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</si>
  <si>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</si>
  <si>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</si>
  <si>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</si>
  <si>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</si>
  <si>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</si>
  <si>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</si>
  <si>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</si>
  <si>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</si>
  <si>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</si>
  <si>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</si>
  <si>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</si>
  <si>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</si>
  <si>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</si>
  <si>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</si>
  <si>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</si>
  <si>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</si>
  <si>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</si>
  <si>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</si>
  <si>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</si>
  <si>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</si>
  <si>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</si>
  <si>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</si>
  <si>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</si>
  <si>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</si>
  <si>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</si>
  <si>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</si>
  <si>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</si>
  <si>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</si>
  <si>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</si>
  <si>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</si>
  <si>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</si>
  <si>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</si>
  <si>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</si>
  <si>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</si>
  <si>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</si>
  <si>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</si>
  <si>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</si>
  <si>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</si>
  <si>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</si>
  <si>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</si>
  <si>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</si>
  <si>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</si>
  <si>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</si>
  <si>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</si>
  <si>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</si>
  <si>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</si>
  <si>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</si>
  <si>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</si>
  <si>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</si>
  <si>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</si>
  <si>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</si>
  <si>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</si>
  <si>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</si>
  <si>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</si>
  <si>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</si>
  <si>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</si>
  <si>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</si>
  <si>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</si>
  <si>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</si>
  <si>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</si>
  <si>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</si>
  <si>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</si>
  <si>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</si>
  <si>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</si>
  <si>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</si>
  <si>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</si>
  <si>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</si>
  <si>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</si>
  <si>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</si>
  <si>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</si>
  <si>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</si>
  <si>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</si>
  <si>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</si>
  <si>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</si>
  <si>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</si>
  <si>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</si>
  <si>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</si>
  <si>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</si>
  <si>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</si>
  <si>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</si>
  <si>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</si>
  <si>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</si>
  <si>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</si>
  <si>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</si>
  <si>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</si>
  <si>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</si>
  <si>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</si>
  <si>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</si>
  <si>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</si>
  <si>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</si>
  <si>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</si>
  <si>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</si>
  <si>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</si>
  <si>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</si>
  <si>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</si>
  <si>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</si>
  <si>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</si>
  <si>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</si>
  <si>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</si>
  <si>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</si>
  <si>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</si>
  <si>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</si>
  <si>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</si>
  <si>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</si>
  <si>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</si>
  <si>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</si>
  <si>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</si>
  <si>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</si>
  <si>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</si>
  <si>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</si>
  <si>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</si>
  <si>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</si>
  <si>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</si>
  <si>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</si>
  <si>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</si>
  <si>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</si>
  <si>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</si>
  <si>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</si>
  <si>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</si>
  <si>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</si>
  <si>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</si>
  <si>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</si>
  <si>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</si>
  <si>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</si>
  <si>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</si>
  <si>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</si>
  <si>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</si>
  <si>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</si>
  <si>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</si>
  <si>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</si>
  <si>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</si>
  <si>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</si>
  <si>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</si>
  <si>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</si>
  <si>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</si>
  <si>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</si>
  <si>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</si>
  <si>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</si>
  <si>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</si>
  <si>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</si>
  <si>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</si>
  <si>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</si>
  <si>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</si>
  <si>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</si>
  <si>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</si>
  <si>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</si>
  <si>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</si>
  <si>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</si>
  <si>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</si>
  <si>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</si>
  <si>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</si>
  <si>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</si>
  <si>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</si>
  <si>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</si>
  <si>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</si>
  <si>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</si>
  <si>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</si>
  <si>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</si>
  <si>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</si>
  <si>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</si>
  <si>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</si>
  <si>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</si>
  <si>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</si>
  <si>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</si>
  <si>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</si>
  <si>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</si>
  <si>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</si>
  <si>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</si>
  <si>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</si>
  <si>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</si>
  <si>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</si>
  <si>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</si>
  <si>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</si>
  <si>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</si>
  <si>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</si>
  <si>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</si>
  <si>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</si>
  <si>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</si>
  <si>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</si>
  <si>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</si>
  <si>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</si>
  <si>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</si>
  <si>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</si>
  <si>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</si>
  <si>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</si>
  <si>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</si>
  <si>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</si>
  <si>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</si>
  <si>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</si>
  <si>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</si>
  <si>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</si>
  <si>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</si>
  <si>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</si>
  <si>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</si>
  <si>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</si>
  <si>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</si>
  <si>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</si>
  <si>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</si>
  <si>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</si>
  <si>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</si>
  <si>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</si>
  <si>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</si>
  <si>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</si>
  <si>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</si>
  <si>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</si>
  <si>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</si>
  <si>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</si>
  <si>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</si>
  <si>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</si>
  <si>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</si>
  <si>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</si>
  <si>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</si>
  <si>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</si>
  <si>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</si>
  <si>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</si>
  <si>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</si>
  <si>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</si>
  <si>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</si>
  <si>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</si>
  <si>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</si>
  <si>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</si>
  <si>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</si>
  <si>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</si>
  <si>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</si>
  <si>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</si>
  <si>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</si>
  <si>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</si>
  <si>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</si>
  <si>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</si>
  <si>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</si>
  <si>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</si>
  <si>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</si>
  <si>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</si>
  <si>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</si>
  <si>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</si>
  <si>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</si>
  <si>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</si>
  <si>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</si>
  <si>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</si>
  <si>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</si>
  <si>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</si>
  <si>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</si>
  <si>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</si>
  <si>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</si>
  <si>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</si>
  <si>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</si>
  <si>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</si>
  <si>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</si>
  <si>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</si>
  <si>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</si>
  <si>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</si>
  <si>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</si>
  <si>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</si>
  <si>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</si>
  <si>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</si>
  <si>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</si>
  <si>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</si>
  <si>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</si>
  <si>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</si>
  <si>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</si>
  <si>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</si>
  <si>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</si>
  <si>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</si>
  <si>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</si>
  <si>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</si>
  <si>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</si>
  <si>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</si>
  <si>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</si>
  <si>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</si>
  <si>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</si>
  <si>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</si>
  <si>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</si>
  <si>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</si>
  <si>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</si>
  <si>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</si>
  <si>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</si>
  <si>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</si>
  <si>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</si>
  <si>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</si>
  <si>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</si>
  <si>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</si>
  <si>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</si>
  <si>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</si>
  <si>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</si>
  <si>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</si>
  <si>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</si>
  <si>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</si>
  <si>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</si>
  <si>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</si>
  <si>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</si>
  <si>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</si>
  <si>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</si>
  <si>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</si>
  <si>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</si>
  <si>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</si>
  <si>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</si>
  <si>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</si>
  <si>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</si>
  <si>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</si>
  <si>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</si>
  <si>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</si>
  <si>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</si>
  <si>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</si>
  <si>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</si>
  <si>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</si>
  <si>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</si>
  <si>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</si>
  <si>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</si>
  <si>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</si>
  <si>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</si>
  <si>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</si>
  <si>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</si>
  <si>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</si>
  <si>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</si>
  <si>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</si>
  <si>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</si>
  <si>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</si>
  <si>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</si>
  <si>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</si>
  <si>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</si>
  <si>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</si>
  <si>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</si>
  <si>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</si>
  <si>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materiais de copa e cozinha</t>
  </si>
  <si>
    <t>prefeitura de cotipora</t>
  </si>
  <si>
    <t>90898487000164</t>
  </si>
  <si>
    <t>acendedor de fogão a gas</t>
  </si>
  <si>
    <t>assadeira retangular</t>
  </si>
  <si>
    <t>avental de tecido</t>
  </si>
  <si>
    <t>avental plastico</t>
  </si>
  <si>
    <t>bule</t>
  </si>
  <si>
    <t>chaleira</t>
  </si>
  <si>
    <t>coador de plastico</t>
  </si>
  <si>
    <t>colher de inox</t>
  </si>
  <si>
    <t>colher para sobremesa</t>
  </si>
  <si>
    <t>concha deinox</t>
  </si>
  <si>
    <t>copo de vidro</t>
  </si>
  <si>
    <t>copos de isopor</t>
  </si>
  <si>
    <t>copos descartaveis</t>
  </si>
  <si>
    <t>copos descartaveis 80ml</t>
  </si>
  <si>
    <t>escorredor de louça</t>
  </si>
  <si>
    <t>escova de dente</t>
  </si>
  <si>
    <t>escova de mamadeira</t>
  </si>
  <si>
    <t>etiqueta vigilancia sanitária</t>
  </si>
  <si>
    <t>faca com serra</t>
  </si>
  <si>
    <t>faca com serrinhas</t>
  </si>
  <si>
    <t>faqueiro aço inox</t>
  </si>
  <si>
    <t>filtro de papel</t>
  </si>
  <si>
    <t>fosforo de segurança</t>
  </si>
  <si>
    <t>frigideira antiaderente</t>
  </si>
  <si>
    <t>funil de inox com peneira</t>
  </si>
  <si>
    <t>garfo trinchante</t>
  </si>
  <si>
    <t>garfos de inox</t>
  </si>
  <si>
    <t>garrafa térmica 1,8l</t>
  </si>
  <si>
    <t>garrafa térmica12 litros</t>
  </si>
  <si>
    <t>jarra de vidro</t>
  </si>
  <si>
    <t>jarra elétrica</t>
  </si>
  <si>
    <t>lixeira com pedal</t>
  </si>
  <si>
    <t>organizador baixo 20 l</t>
  </si>
  <si>
    <t>mexedor para café</t>
  </si>
  <si>
    <t>panela de pressão</t>
  </si>
  <si>
    <t>papel aluminio</t>
  </si>
  <si>
    <t>papel filme</t>
  </si>
  <si>
    <t>papelmanteiga</t>
  </si>
  <si>
    <t>passadeira emborrachada</t>
  </si>
  <si>
    <t>peneira de chá</t>
  </si>
  <si>
    <t>pote descartavel de 1l</t>
  </si>
  <si>
    <t>pote descartavel de 250 ml</t>
  </si>
  <si>
    <t>pote descartavel de 500 ml</t>
  </si>
  <si>
    <t>pote redondo</t>
  </si>
  <si>
    <t>rodo para pia</t>
  </si>
  <si>
    <t>saco cristal fechado</t>
  </si>
  <si>
    <t>saco cristal fechado 8l</t>
  </si>
  <si>
    <t>saco cristal fechado 5l</t>
  </si>
  <si>
    <t>saco plastico zip lock</t>
  </si>
  <si>
    <t>saco plastico zip lock 4 x 4</t>
  </si>
  <si>
    <t>saco plastico zip lock 14 x 20</t>
  </si>
  <si>
    <t>saco plastico zip lock 40 x30</t>
  </si>
  <si>
    <t>sacos depapel mono</t>
  </si>
  <si>
    <t>saco de papel tipo XIS</t>
  </si>
  <si>
    <t>sapato tipo croc</t>
  </si>
  <si>
    <t>suqueira de vidro</t>
  </si>
  <si>
    <t>tabua de corte</t>
  </si>
  <si>
    <t xml:space="preserve">tesoura em aço inox </t>
  </si>
  <si>
    <t>toalha de banho</t>
  </si>
  <si>
    <t>toalha de prato branco</t>
  </si>
  <si>
    <t>toalha de papel em rolo</t>
  </si>
  <si>
    <t xml:space="preserve">toalha higienica </t>
  </si>
  <si>
    <t xml:space="preserve"> toalha de rosto felpuda</t>
  </si>
  <si>
    <t>torneira eletrica</t>
  </si>
  <si>
    <t>touca tnt</t>
  </si>
  <si>
    <t>xicara de porcelana</t>
  </si>
  <si>
    <t>MEGA PAPELARIA E ESPORTES EIRELI</t>
  </si>
  <si>
    <t>24738613000199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</si>
</sst>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6</v>
      </c>
      <c r="C2" s="189"/>
      <c r="D2" s="76" t="s">
        <v>162</v>
      </c>
      <c r="E2" s="112">
        <v>7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3971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3972</v>
      </c>
      <c r="C4" s="192"/>
      <c r="D4" s="192"/>
      <c r="E4" s="193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51724.110000000022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6393.19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66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3"/>
  <sheetViews>
    <sheetView workbookViewId="0">
      <selection activeCell="G85" sqref="G8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20" t="s">
        <v>3676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3" t="str">
        <f>IF(Identificação!B2=0,"",Identificação!B2)</f>
        <v>Pregão Presencial</v>
      </c>
      <c r="D2" s="223"/>
      <c r="E2" s="223"/>
      <c r="F2" s="223"/>
      <c r="G2" s="223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01" t="s">
        <v>153</v>
      </c>
      <c r="B3" s="202"/>
      <c r="C3" s="203" t="str">
        <f>IF(Identificação!B3=0,"",Identificação!B3)</f>
        <v>materiais de copa e cozinha</v>
      </c>
      <c r="D3" s="203"/>
      <c r="E3" s="203"/>
      <c r="F3" s="203"/>
      <c r="G3" s="203"/>
      <c r="H3" s="203"/>
      <c r="I3" s="203"/>
      <c r="J3" s="203"/>
      <c r="K3" s="204"/>
      <c r="L3" s="144"/>
      <c r="M3" s="144"/>
    </row>
    <row r="4" spans="1:18" s="45" customFormat="1" ht="15.75" thickBot="1" x14ac:dyDescent="0.3">
      <c r="A4" s="46" t="s">
        <v>176</v>
      </c>
      <c r="B4" s="47"/>
      <c r="C4" s="197" t="str">
        <f>IF(Identificação!B4=0,"",Identificação!B4)</f>
        <v>prefeitura de cotipora</v>
      </c>
      <c r="D4" s="197"/>
      <c r="E4" s="197"/>
      <c r="F4" s="197"/>
      <c r="G4" s="197"/>
      <c r="H4" s="197"/>
      <c r="I4" s="197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7" t="str">
        <f>IF(Identificação!B5=0,"",Identificação!B5)</f>
        <v>Compras</v>
      </c>
      <c r="D5" s="197"/>
      <c r="E5" s="197"/>
      <c r="F5" s="197"/>
      <c r="G5" s="198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199">
        <f>SUMIFS(K12:K39953,B12:B39953,"&gt;0",K12:K39953,"&lt;&gt;0")</f>
        <v>51724.110000000022</v>
      </c>
      <c r="D6" s="199"/>
      <c r="E6" s="199"/>
      <c r="F6" s="199"/>
      <c r="G6" s="200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2" t="s">
        <v>3762</v>
      </c>
      <c r="B10" s="212" t="s">
        <v>3760</v>
      </c>
      <c r="C10" s="212" t="s">
        <v>3761</v>
      </c>
      <c r="D10" s="214" t="s">
        <v>3675</v>
      </c>
      <c r="E10" s="216" t="s">
        <v>168</v>
      </c>
      <c r="F10" s="218" t="s">
        <v>3674</v>
      </c>
      <c r="G10" s="214" t="s">
        <v>156</v>
      </c>
      <c r="H10" s="209" t="s">
        <v>165</v>
      </c>
      <c r="I10" s="210"/>
      <c r="J10" s="210"/>
      <c r="K10" s="210"/>
      <c r="L10" s="210"/>
      <c r="M10" s="211"/>
      <c r="N10" s="205" t="s">
        <v>177</v>
      </c>
      <c r="O10" s="206"/>
      <c r="P10" s="207" t="s">
        <v>178</v>
      </c>
      <c r="Q10" s="208"/>
      <c r="R10" s="196" t="s">
        <v>3678</v>
      </c>
    </row>
    <row r="11" spans="1:18" s="40" customFormat="1" ht="45" x14ac:dyDescent="0.25">
      <c r="A11" s="213"/>
      <c r="B11" s="213"/>
      <c r="C11" s="213"/>
      <c r="D11" s="215"/>
      <c r="E11" s="217"/>
      <c r="F11" s="219"/>
      <c r="G11" s="215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6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17</v>
      </c>
      <c r="I12" s="166" t="s">
        <v>3702</v>
      </c>
      <c r="J12" s="174">
        <v>16.399999999999999</v>
      </c>
      <c r="K12" s="86">
        <f>IFERROR(IF(H12*J12&lt;&gt;0,ROUND(ROUND(H12,4)*ROUND(J12,4),2),""),"")</f>
        <v>278.8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6</v>
      </c>
      <c r="I13" s="166" t="s">
        <v>3702</v>
      </c>
      <c r="J13" s="174">
        <v>78.739999999999995</v>
      </c>
      <c r="K13" s="167">
        <f>IFERROR(IF(H13*J13&lt;&gt;0,ROUND(ROUND(H13,4)*ROUND(J13,4),2),""),"")</f>
        <v>472.44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13</v>
      </c>
      <c r="I14" s="166" t="s">
        <v>3702</v>
      </c>
      <c r="J14" s="174">
        <v>34.869999999999997</v>
      </c>
      <c r="K14" s="156">
        <f>IFERROR(IF(H14*J14&lt;&gt;0,ROUND(ROUND(H14,4)*ROUND(J14,4),2),""),"")</f>
        <v>453.31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3</v>
      </c>
      <c r="I15" s="166" t="s">
        <v>3702</v>
      </c>
      <c r="J15" s="174">
        <v>17.47</v>
      </c>
      <c r="K15" s="156">
        <f t="shared" ref="K15:K78" si="0">IFERROR(IF(H15*J15&lt;&gt;0,ROUND(ROUND(H15,4)*ROUND(J15,4),2),""),"")</f>
        <v>52.41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</v>
      </c>
      <c r="I16" s="166" t="s">
        <v>3702</v>
      </c>
      <c r="J16" s="174">
        <v>59.97</v>
      </c>
      <c r="K16" s="156">
        <f t="shared" si="0"/>
        <v>599.70000000000005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7</v>
      </c>
      <c r="I17" s="166" t="s">
        <v>3702</v>
      </c>
      <c r="J17" s="174">
        <v>57.23</v>
      </c>
      <c r="K17" s="156">
        <f t="shared" si="0"/>
        <v>400.61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15</v>
      </c>
      <c r="I18" s="166" t="s">
        <v>3702</v>
      </c>
      <c r="J18" s="174">
        <v>11.36</v>
      </c>
      <c r="K18" s="156">
        <f t="shared" si="0"/>
        <v>170.4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9</v>
      </c>
      <c r="I19" s="166" t="s">
        <v>3702</v>
      </c>
      <c r="J19" s="174">
        <v>15.84</v>
      </c>
      <c r="K19" s="156">
        <f t="shared" si="0"/>
        <v>142.56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3982</v>
      </c>
      <c r="H20" s="174">
        <v>72</v>
      </c>
      <c r="I20" s="166" t="s">
        <v>3702</v>
      </c>
      <c r="J20" s="174">
        <v>4.6399999999999997</v>
      </c>
      <c r="K20" s="156">
        <f t="shared" si="0"/>
        <v>334.08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3983</v>
      </c>
      <c r="H21" s="174">
        <v>3</v>
      </c>
      <c r="I21" s="166" t="s">
        <v>3702</v>
      </c>
      <c r="J21" s="174">
        <v>18.260000000000002</v>
      </c>
      <c r="K21" s="156">
        <f t="shared" si="0"/>
        <v>54.78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3984</v>
      </c>
      <c r="H22" s="174">
        <v>42</v>
      </c>
      <c r="I22" s="166" t="s">
        <v>3702</v>
      </c>
      <c r="J22" s="174">
        <v>6.29</v>
      </c>
      <c r="K22" s="156">
        <f t="shared" si="0"/>
        <v>264.18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3985</v>
      </c>
      <c r="H23" s="174">
        <v>65</v>
      </c>
      <c r="I23" s="166" t="s">
        <v>3704</v>
      </c>
      <c r="J23" s="174">
        <v>10.3</v>
      </c>
      <c r="K23" s="156">
        <f t="shared" si="0"/>
        <v>669.5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3986</v>
      </c>
      <c r="H24" s="174">
        <v>32</v>
      </c>
      <c r="I24" s="166" t="s">
        <v>3703</v>
      </c>
      <c r="J24" s="174">
        <v>192.39</v>
      </c>
      <c r="K24" s="156">
        <f t="shared" si="0"/>
        <v>6156.48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3987</v>
      </c>
      <c r="H25" s="174">
        <v>2</v>
      </c>
      <c r="I25" s="166" t="s">
        <v>3703</v>
      </c>
      <c r="J25" s="174">
        <v>166.53</v>
      </c>
      <c r="K25" s="156">
        <f t="shared" si="0"/>
        <v>333.06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3988</v>
      </c>
      <c r="H26" s="174">
        <v>2</v>
      </c>
      <c r="I26" s="166" t="s">
        <v>3702</v>
      </c>
      <c r="J26" s="174">
        <v>143.27000000000001</v>
      </c>
      <c r="K26" s="156">
        <f t="shared" si="0"/>
        <v>286.54000000000002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3989</v>
      </c>
      <c r="H27" s="174">
        <v>22</v>
      </c>
      <c r="I27" s="166" t="s">
        <v>3702</v>
      </c>
      <c r="J27" s="174">
        <v>7.39</v>
      </c>
      <c r="K27" s="156">
        <f t="shared" si="0"/>
        <v>162.58000000000001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3990</v>
      </c>
      <c r="H28" s="174">
        <v>9</v>
      </c>
      <c r="I28" s="166" t="s">
        <v>3702</v>
      </c>
      <c r="J28" s="174">
        <v>15.84</v>
      </c>
      <c r="K28" s="156">
        <f t="shared" si="0"/>
        <v>142.56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3991</v>
      </c>
      <c r="H29" s="174">
        <v>2</v>
      </c>
      <c r="I29" s="166" t="s">
        <v>3738</v>
      </c>
      <c r="J29" s="174">
        <v>28.67</v>
      </c>
      <c r="K29" s="156">
        <f t="shared" si="0"/>
        <v>57.34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3992</v>
      </c>
      <c r="H30" s="174">
        <v>3</v>
      </c>
      <c r="I30" s="166" t="s">
        <v>3702</v>
      </c>
      <c r="J30" s="174">
        <v>24.76</v>
      </c>
      <c r="K30" s="156">
        <f t="shared" si="0"/>
        <v>74.28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3993</v>
      </c>
      <c r="H31" s="174">
        <v>82</v>
      </c>
      <c r="I31" s="166" t="s">
        <v>3702</v>
      </c>
      <c r="J31" s="174">
        <v>3.09</v>
      </c>
      <c r="K31" s="156">
        <f t="shared" si="0"/>
        <v>253.38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3994</v>
      </c>
      <c r="H32" s="174">
        <v>8</v>
      </c>
      <c r="I32" s="166" t="s">
        <v>3702</v>
      </c>
      <c r="J32" s="174">
        <v>139.66</v>
      </c>
      <c r="K32" s="156">
        <f t="shared" si="0"/>
        <v>1117.28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3995</v>
      </c>
      <c r="H33" s="174">
        <v>340</v>
      </c>
      <c r="I33" s="166" t="s">
        <v>3703</v>
      </c>
      <c r="J33" s="174">
        <v>5.09</v>
      </c>
      <c r="K33" s="156">
        <f t="shared" si="0"/>
        <v>1730.6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3996</v>
      </c>
      <c r="H34" s="174">
        <v>66</v>
      </c>
      <c r="I34" s="166" t="s">
        <v>3703</v>
      </c>
      <c r="J34" s="174">
        <v>11.93</v>
      </c>
      <c r="K34" s="156">
        <f t="shared" si="0"/>
        <v>787.38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3997</v>
      </c>
      <c r="H35" s="174">
        <v>4</v>
      </c>
      <c r="I35" s="166" t="s">
        <v>3702</v>
      </c>
      <c r="J35" s="174">
        <v>203.04</v>
      </c>
      <c r="K35" s="156">
        <f t="shared" si="0"/>
        <v>812.16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3998</v>
      </c>
      <c r="H36" s="174">
        <v>4</v>
      </c>
      <c r="I36" s="166" t="s">
        <v>3702</v>
      </c>
      <c r="J36" s="174">
        <v>20.309999999999999</v>
      </c>
      <c r="K36" s="156">
        <f t="shared" si="0"/>
        <v>81.239999999999995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3999</v>
      </c>
      <c r="H37" s="174">
        <v>2</v>
      </c>
      <c r="I37" s="166" t="s">
        <v>3702</v>
      </c>
      <c r="J37" s="174">
        <v>56.01</v>
      </c>
      <c r="K37" s="156">
        <f t="shared" si="0"/>
        <v>112.02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4000</v>
      </c>
      <c r="H38" s="174">
        <v>60</v>
      </c>
      <c r="I38" s="166" t="s">
        <v>3702</v>
      </c>
      <c r="J38" s="174">
        <v>9.2100000000000009</v>
      </c>
      <c r="K38" s="156">
        <f t="shared" si="0"/>
        <v>552.6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4001</v>
      </c>
      <c r="H39" s="174">
        <v>61</v>
      </c>
      <c r="I39" s="166" t="s">
        <v>3702</v>
      </c>
      <c r="J39" s="174">
        <v>71.64</v>
      </c>
      <c r="K39" s="156">
        <f t="shared" si="0"/>
        <v>4370.04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4002</v>
      </c>
      <c r="H40" s="174">
        <v>6</v>
      </c>
      <c r="I40" s="166" t="s">
        <v>3702</v>
      </c>
      <c r="J40" s="174">
        <v>146.83000000000001</v>
      </c>
      <c r="K40" s="156">
        <f t="shared" si="0"/>
        <v>880.98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4003</v>
      </c>
      <c r="H41" s="174">
        <v>11</v>
      </c>
      <c r="I41" s="166" t="s">
        <v>3702</v>
      </c>
      <c r="J41" s="174">
        <v>41.01</v>
      </c>
      <c r="K41" s="156">
        <f t="shared" si="0"/>
        <v>451.11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4004</v>
      </c>
      <c r="H42" s="174">
        <v>15</v>
      </c>
      <c r="I42" s="166" t="s">
        <v>3702</v>
      </c>
      <c r="J42" s="174">
        <v>156.22999999999999</v>
      </c>
      <c r="K42" s="156">
        <f t="shared" si="0"/>
        <v>2343.4499999999998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4005</v>
      </c>
      <c r="H43" s="174">
        <v>10</v>
      </c>
      <c r="I43" s="166" t="s">
        <v>3702</v>
      </c>
      <c r="J43" s="174">
        <v>247.32</v>
      </c>
      <c r="K43" s="156">
        <f t="shared" si="0"/>
        <v>2473.1999999999998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4006</v>
      </c>
      <c r="H44" s="174">
        <v>5</v>
      </c>
      <c r="I44" s="166" t="s">
        <v>3702</v>
      </c>
      <c r="J44" s="174">
        <v>53.09</v>
      </c>
      <c r="K44" s="156">
        <f t="shared" si="0"/>
        <v>265.45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4007</v>
      </c>
      <c r="H45" s="174">
        <v>7</v>
      </c>
      <c r="I45" s="166" t="s">
        <v>3704</v>
      </c>
      <c r="J45" s="174">
        <v>14.57</v>
      </c>
      <c r="K45" s="156">
        <f t="shared" si="0"/>
        <v>101.99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4008</v>
      </c>
      <c r="H46" s="174">
        <v>2</v>
      </c>
      <c r="I46" s="166" t="s">
        <v>3702</v>
      </c>
      <c r="J46" s="174">
        <v>271.45999999999998</v>
      </c>
      <c r="K46" s="156">
        <f t="shared" si="0"/>
        <v>542.91999999999996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4009</v>
      </c>
      <c r="H47" s="174">
        <v>27</v>
      </c>
      <c r="I47" s="166" t="s">
        <v>3738</v>
      </c>
      <c r="J47" s="174">
        <v>11.98</v>
      </c>
      <c r="K47" s="156">
        <f t="shared" si="0"/>
        <v>323.45999999999998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4010</v>
      </c>
      <c r="H48" s="174">
        <v>21</v>
      </c>
      <c r="I48" s="166" t="s">
        <v>3738</v>
      </c>
      <c r="J48" s="174">
        <v>17.98</v>
      </c>
      <c r="K48" s="156">
        <f t="shared" si="0"/>
        <v>377.58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4011</v>
      </c>
      <c r="H49" s="174">
        <v>13</v>
      </c>
      <c r="I49" s="166" t="s">
        <v>3702</v>
      </c>
      <c r="J49" s="174">
        <v>20.51</v>
      </c>
      <c r="K49" s="156">
        <f t="shared" si="0"/>
        <v>266.63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4012</v>
      </c>
      <c r="H50" s="174">
        <v>6</v>
      </c>
      <c r="I50" s="166" t="s">
        <v>3695</v>
      </c>
      <c r="J50" s="174">
        <v>32.49</v>
      </c>
      <c r="K50" s="156">
        <f t="shared" si="0"/>
        <v>194.94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4013</v>
      </c>
      <c r="H51" s="174">
        <v>3</v>
      </c>
      <c r="I51" s="166" t="s">
        <v>3702</v>
      </c>
      <c r="J51" s="174">
        <v>22.62</v>
      </c>
      <c r="K51" s="156">
        <f t="shared" si="0"/>
        <v>67.86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4014</v>
      </c>
      <c r="H52" s="174">
        <v>27</v>
      </c>
      <c r="I52" s="166" t="s">
        <v>3704</v>
      </c>
      <c r="J52" s="174">
        <v>34.1</v>
      </c>
      <c r="K52" s="156">
        <f t="shared" si="0"/>
        <v>920.7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4015</v>
      </c>
      <c r="H53" s="174">
        <v>36</v>
      </c>
      <c r="I53" s="166" t="s">
        <v>3704</v>
      </c>
      <c r="J53" s="174">
        <v>16.8</v>
      </c>
      <c r="K53" s="156">
        <f t="shared" si="0"/>
        <v>604.79999999999995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4016</v>
      </c>
      <c r="H54" s="174">
        <v>25</v>
      </c>
      <c r="I54" s="166" t="s">
        <v>3704</v>
      </c>
      <c r="J54" s="174">
        <v>25.69</v>
      </c>
      <c r="K54" s="156">
        <f t="shared" si="0"/>
        <v>642.25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4017</v>
      </c>
      <c r="H55" s="174">
        <v>3</v>
      </c>
      <c r="I55" s="166" t="s">
        <v>3702</v>
      </c>
      <c r="J55" s="174">
        <v>124.86</v>
      </c>
      <c r="K55" s="156">
        <f t="shared" si="0"/>
        <v>374.58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4018</v>
      </c>
      <c r="H56" s="174">
        <v>8</v>
      </c>
      <c r="I56" s="166" t="s">
        <v>3702</v>
      </c>
      <c r="J56" s="174">
        <v>5.71</v>
      </c>
      <c r="K56" s="156">
        <f t="shared" si="0"/>
        <v>45.68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4019</v>
      </c>
      <c r="H57" s="174">
        <v>7</v>
      </c>
      <c r="I57" s="166" t="s">
        <v>3738</v>
      </c>
      <c r="J57" s="174">
        <v>69.989999999999995</v>
      </c>
      <c r="K57" s="156">
        <f t="shared" si="0"/>
        <v>489.93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4020</v>
      </c>
      <c r="H58" s="174">
        <v>8</v>
      </c>
      <c r="I58" s="166" t="s">
        <v>3738</v>
      </c>
      <c r="J58" s="174">
        <v>105.05</v>
      </c>
      <c r="K58" s="156">
        <f t="shared" si="0"/>
        <v>840.4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4021</v>
      </c>
      <c r="H59" s="174">
        <v>7</v>
      </c>
      <c r="I59" s="166" t="s">
        <v>3738</v>
      </c>
      <c r="J59" s="174">
        <v>84.71</v>
      </c>
      <c r="K59" s="156">
        <f t="shared" si="0"/>
        <v>592.97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4022</v>
      </c>
      <c r="H60" s="174">
        <v>3</v>
      </c>
      <c r="I60" s="166" t="s">
        <v>3704</v>
      </c>
      <c r="J60" s="174">
        <v>9</v>
      </c>
      <c r="K60" s="156">
        <f t="shared" si="0"/>
        <v>27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4023</v>
      </c>
      <c r="H61" s="174">
        <v>3</v>
      </c>
      <c r="I61" s="166" t="s">
        <v>3704</v>
      </c>
      <c r="J61" s="174">
        <v>7.32</v>
      </c>
      <c r="K61" s="156">
        <f t="shared" si="0"/>
        <v>21.96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4024</v>
      </c>
      <c r="H62" s="174">
        <v>3</v>
      </c>
      <c r="I62" s="166" t="s">
        <v>3704</v>
      </c>
      <c r="J62" s="174">
        <v>19.93</v>
      </c>
      <c r="K62" s="156">
        <f t="shared" si="0"/>
        <v>59.79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4025</v>
      </c>
      <c r="H63" s="174">
        <v>3</v>
      </c>
      <c r="I63" s="166" t="s">
        <v>3704</v>
      </c>
      <c r="J63" s="174">
        <v>71.599999999999994</v>
      </c>
      <c r="K63" s="156">
        <f t="shared" si="0"/>
        <v>214.8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4026</v>
      </c>
      <c r="H64" s="174">
        <v>25</v>
      </c>
      <c r="I64" s="166" t="s">
        <v>3704</v>
      </c>
      <c r="J64" s="174">
        <v>44.32</v>
      </c>
      <c r="K64" s="156">
        <f t="shared" si="0"/>
        <v>1108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4027</v>
      </c>
      <c r="H65" s="174">
        <v>15</v>
      </c>
      <c r="I65" s="166" t="s">
        <v>3704</v>
      </c>
      <c r="J65" s="174">
        <v>88.25</v>
      </c>
      <c r="K65" s="156">
        <f t="shared" si="0"/>
        <v>1323.75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>
        <f>IF(AND(G66&lt;&gt;"",H66&gt;0,I66&lt;&gt;"",J66&lt;&gt;0,K66&lt;&gt;0),COUNT($B$11:B65)+1,"")</f>
        <v>55</v>
      </c>
      <c r="C66" s="72">
        <v>55</v>
      </c>
      <c r="D66" s="141"/>
      <c r="E66" s="180"/>
      <c r="F66" s="107"/>
      <c r="G66" s="66" t="s">
        <v>4028</v>
      </c>
      <c r="H66" s="174">
        <v>13</v>
      </c>
      <c r="I66" s="166" t="s">
        <v>3736</v>
      </c>
      <c r="J66" s="174">
        <v>81.31</v>
      </c>
      <c r="K66" s="156">
        <f t="shared" si="0"/>
        <v>1057.03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4029</v>
      </c>
      <c r="H67" s="174">
        <v>13</v>
      </c>
      <c r="I67" s="166" t="s">
        <v>3702</v>
      </c>
      <c r="J67" s="174">
        <v>162.58000000000001</v>
      </c>
      <c r="K67" s="156">
        <f t="shared" si="0"/>
        <v>2113.54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>
        <f>IF(AND(G68&lt;&gt;"",H68&gt;0,I68&lt;&gt;"",J68&lt;&gt;0,K68&lt;&gt;0),COUNT($B$11:B67)+1,"")</f>
        <v>57</v>
      </c>
      <c r="C68" s="72">
        <v>57</v>
      </c>
      <c r="D68" s="141"/>
      <c r="E68" s="180"/>
      <c r="F68" s="107"/>
      <c r="G68" s="66" t="s">
        <v>4030</v>
      </c>
      <c r="H68" s="174">
        <v>3</v>
      </c>
      <c r="I68" s="166" t="s">
        <v>3702</v>
      </c>
      <c r="J68" s="174">
        <v>57.11</v>
      </c>
      <c r="K68" s="156">
        <f t="shared" si="0"/>
        <v>171.33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>
        <f>IF(AND(G69&lt;&gt;"",H69&gt;0,I69&lt;&gt;"",J69&lt;&gt;0,K69&lt;&gt;0),COUNT($B$11:B68)+1,"")</f>
        <v>58</v>
      </c>
      <c r="C69" s="72">
        <v>58</v>
      </c>
      <c r="D69" s="141"/>
      <c r="E69" s="180"/>
      <c r="F69" s="107"/>
      <c r="G69" s="66" t="s">
        <v>4031</v>
      </c>
      <c r="H69" s="174">
        <v>16</v>
      </c>
      <c r="I69" s="166" t="s">
        <v>3702</v>
      </c>
      <c r="J69" s="174">
        <v>26.57</v>
      </c>
      <c r="K69" s="156">
        <f t="shared" si="0"/>
        <v>425.12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>
        <f>IF(AND(G70&lt;&gt;"",H70&gt;0,I70&lt;&gt;"",J70&lt;&gt;0,K70&lt;&gt;0),COUNT($B$11:B69)+1,"")</f>
        <v>59</v>
      </c>
      <c r="C70" s="72">
        <v>59</v>
      </c>
      <c r="D70" s="141"/>
      <c r="E70" s="180"/>
      <c r="F70" s="107"/>
      <c r="G70" s="66" t="s">
        <v>4032</v>
      </c>
      <c r="H70" s="174">
        <v>29</v>
      </c>
      <c r="I70" s="166" t="s">
        <v>3702</v>
      </c>
      <c r="J70" s="174">
        <v>41.57</v>
      </c>
      <c r="K70" s="156">
        <f t="shared" si="0"/>
        <v>1205.53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>
        <f>IF(AND(G71&lt;&gt;"",H71&gt;0,I71&lt;&gt;"",J71&lt;&gt;0,K71&lt;&gt;0),COUNT($B$11:B70)+1,"")</f>
        <v>60</v>
      </c>
      <c r="C71" s="72">
        <v>60</v>
      </c>
      <c r="D71" s="141"/>
      <c r="E71" s="180"/>
      <c r="F71" s="107"/>
      <c r="G71" s="66" t="s">
        <v>4033</v>
      </c>
      <c r="H71" s="174">
        <v>175</v>
      </c>
      <c r="I71" s="166" t="s">
        <v>3702</v>
      </c>
      <c r="J71" s="174">
        <v>7.22</v>
      </c>
      <c r="K71" s="156">
        <f t="shared" si="0"/>
        <v>1263.5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>
        <f>IF(AND(G72&lt;&gt;"",H72&gt;0,I72&lt;&gt;"",J72&lt;&gt;0,K72&lt;&gt;0),COUNT($B$11:B71)+1,"")</f>
        <v>61</v>
      </c>
      <c r="C72" s="72">
        <v>61</v>
      </c>
      <c r="D72" s="141"/>
      <c r="E72" s="180"/>
      <c r="F72" s="107"/>
      <c r="G72" s="66" t="s">
        <v>4034</v>
      </c>
      <c r="H72" s="174">
        <v>20</v>
      </c>
      <c r="I72" s="166" t="s">
        <v>3722</v>
      </c>
      <c r="J72" s="174">
        <v>82.81</v>
      </c>
      <c r="K72" s="156">
        <f t="shared" si="0"/>
        <v>1656.2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>
        <f>IF(AND(G73&lt;&gt;"",H73&gt;0,I73&lt;&gt;"",J73&lt;&gt;0,K73&lt;&gt;0),COUNT($B$11:B72)+1,"")</f>
        <v>62</v>
      </c>
      <c r="C73" s="72">
        <v>62</v>
      </c>
      <c r="D73" s="141"/>
      <c r="E73" s="180"/>
      <c r="F73" s="107"/>
      <c r="G73" s="66" t="s">
        <v>4035</v>
      </c>
      <c r="H73" s="174">
        <v>50</v>
      </c>
      <c r="I73" s="166" t="s">
        <v>3702</v>
      </c>
      <c r="J73" s="174">
        <v>4.51</v>
      </c>
      <c r="K73" s="156">
        <f t="shared" si="0"/>
        <v>225.5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>
        <f>IF(AND(G74&lt;&gt;"",H74&gt;0,I74&lt;&gt;"",J74&lt;&gt;0,K74&lt;&gt;0),COUNT($B$11:B73)+1,"")</f>
        <v>63</v>
      </c>
      <c r="C74" s="72">
        <v>63</v>
      </c>
      <c r="D74" s="141"/>
      <c r="E74" s="180"/>
      <c r="F74" s="107"/>
      <c r="G74" s="66" t="s">
        <v>4036</v>
      </c>
      <c r="H74" s="174">
        <v>114</v>
      </c>
      <c r="I74" s="166" t="s">
        <v>3702</v>
      </c>
      <c r="J74" s="174">
        <v>34.32</v>
      </c>
      <c r="K74" s="156">
        <f t="shared" si="0"/>
        <v>3912.48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>
        <f>IF(AND(G75&lt;&gt;"",H75&gt;0,I75&lt;&gt;"",J75&lt;&gt;0,K75&lt;&gt;0),COUNT($B$11:B74)+1,"")</f>
        <v>64</v>
      </c>
      <c r="C75" s="72">
        <v>64</v>
      </c>
      <c r="D75" s="141"/>
      <c r="E75" s="180"/>
      <c r="F75" s="107"/>
      <c r="G75" s="66" t="s">
        <v>4037</v>
      </c>
      <c r="H75" s="174">
        <v>6</v>
      </c>
      <c r="I75" s="166" t="s">
        <v>3702</v>
      </c>
      <c r="J75" s="174">
        <v>245.8</v>
      </c>
      <c r="K75" s="156">
        <f t="shared" si="0"/>
        <v>1474.8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>
        <f>IF(AND(G76&lt;&gt;"",H76&gt;0,I76&lt;&gt;"",J76&lt;&gt;0,K76&lt;&gt;0),COUNT($B$11:B75)+1,"")</f>
        <v>65</v>
      </c>
      <c r="C76" s="72">
        <v>65</v>
      </c>
      <c r="D76" s="141"/>
      <c r="E76" s="180"/>
      <c r="F76" s="107"/>
      <c r="G76" s="66" t="s">
        <v>4038</v>
      </c>
      <c r="H76" s="174">
        <v>13</v>
      </c>
      <c r="I76" s="166" t="s">
        <v>3704</v>
      </c>
      <c r="J76" s="174">
        <v>42.99</v>
      </c>
      <c r="K76" s="156">
        <f t="shared" si="0"/>
        <v>558.87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>
        <f>IF(AND(G77&lt;&gt;"",H77&gt;0,I77&lt;&gt;"",J77&lt;&gt;0,K77&lt;&gt;0),COUNT($B$11:B76)+1,"")</f>
        <v>66</v>
      </c>
      <c r="C77" s="72">
        <v>66</v>
      </c>
      <c r="D77" s="141"/>
      <c r="E77" s="180"/>
      <c r="F77" s="107"/>
      <c r="G77" s="66" t="s">
        <v>4039</v>
      </c>
      <c r="H77" s="174">
        <v>62</v>
      </c>
      <c r="I77" s="166" t="s">
        <v>3702</v>
      </c>
      <c r="J77" s="174">
        <v>19.059999999999999</v>
      </c>
      <c r="K77" s="156">
        <f t="shared" si="0"/>
        <v>1181.72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H4" sqref="H4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Pregão Presencial</v>
      </c>
      <c r="D2" s="233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materiais de copa e cozinha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4040</v>
      </c>
      <c r="D4" s="192"/>
      <c r="E4" s="192"/>
      <c r="F4" s="192"/>
      <c r="G4" s="23" t="s">
        <v>3754</v>
      </c>
      <c r="H4" s="125" t="s">
        <v>4041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>Compras</v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6393.19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3755</v>
      </c>
      <c r="B10" s="236" t="s">
        <v>3756</v>
      </c>
      <c r="C10" s="236" t="s">
        <v>3677</v>
      </c>
      <c r="D10" s="238" t="s">
        <v>3757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acendedor de fogão a gas</v>
      </c>
      <c r="E12" s="176">
        <f>IF('Orçamento-base'!H12&gt;0,'Orçamento-base'!H12,"")</f>
        <v>17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assadeira retangular</v>
      </c>
      <c r="E13" s="176">
        <f>IF('Orçamento-base'!H13&gt;0,'Orçamento-base'!H13,"")</f>
        <v>6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avental de tecido</v>
      </c>
      <c r="E14" s="182">
        <f>IF('Orçamento-base'!H14&gt;0,'Orçamento-base'!H14,"")</f>
        <v>13</v>
      </c>
      <c r="F14" s="156" t="str">
        <f>IF('Orçamento-base'!I14&gt;0,'Orçamento-base'!I14,"")</f>
        <v>un</v>
      </c>
      <c r="G14" s="174"/>
      <c r="H14" s="156" t="str">
        <f t="shared" ref="H14:H36" si="0">IFERROR(IF(E14*G14&lt;&gt;0,ROUND(ROUND(E14,4)*ROUND(G14,4),2),""),"")</f>
        <v/>
      </c>
      <c r="I14" s="148"/>
      <c r="J14" s="148"/>
      <c r="K14" s="71"/>
    </row>
    <row r="15" spans="1:12" x14ac:dyDescent="0.25"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avental plastico</v>
      </c>
      <c r="E15" s="182">
        <f>IF('Orçamento-base'!H15&gt;0,'Orçamento-base'!H15,"")</f>
        <v>3</v>
      </c>
      <c r="F15" s="156" t="str">
        <f>IF('Orçamento-base'!I15&gt;0,'Orçamento-base'!I15,"")</f>
        <v>un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bule</v>
      </c>
      <c r="E16" s="182">
        <f>IF('Orçamento-base'!H16&gt;0,'Orçamento-base'!H16,"")</f>
        <v>10</v>
      </c>
      <c r="F16" s="156" t="str">
        <f>IF('Orçamento-base'!I16&gt;0,'Orçamento-base'!I16,"")</f>
        <v>un</v>
      </c>
      <c r="G16" s="174"/>
      <c r="H16" s="156" t="str">
        <f t="shared" si="0"/>
        <v/>
      </c>
      <c r="I16" s="148"/>
      <c r="J16" s="148"/>
      <c r="K16" s="71"/>
    </row>
    <row r="17" spans="2:11" x14ac:dyDescent="0.25"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chaleira</v>
      </c>
      <c r="E17" s="182">
        <f>IF('Orçamento-base'!H17&gt;0,'Orçamento-base'!H17,"")</f>
        <v>7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2:11" x14ac:dyDescent="0.25"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coador de plastico</v>
      </c>
      <c r="E18" s="182">
        <f>IF('Orçamento-base'!H18&gt;0,'Orçamento-base'!H18,"")</f>
        <v>15</v>
      </c>
      <c r="F18" s="156" t="str">
        <f>IF('Orçamento-base'!I18&gt;0,'Orçamento-base'!I18,"")</f>
        <v>un</v>
      </c>
      <c r="G18" s="174"/>
      <c r="H18" s="156" t="str">
        <f t="shared" si="0"/>
        <v/>
      </c>
      <c r="I18" s="148"/>
      <c r="J18" s="148"/>
      <c r="K18" s="71"/>
    </row>
    <row r="19" spans="2:11" x14ac:dyDescent="0.25"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colher de inox</v>
      </c>
      <c r="E19" s="182">
        <f>IF('Orçamento-base'!H19&gt;0,'Orçamento-base'!H19,"")</f>
        <v>9</v>
      </c>
      <c r="F19" s="156" t="str">
        <f>IF('Orçamento-base'!I19&gt;0,'Orçamento-base'!I19,"")</f>
        <v>un</v>
      </c>
      <c r="G19" s="174"/>
      <c r="H19" s="156" t="str">
        <f t="shared" si="0"/>
        <v/>
      </c>
      <c r="I19" s="148"/>
      <c r="J19" s="148"/>
      <c r="K19" s="71"/>
    </row>
    <row r="20" spans="2:11" x14ac:dyDescent="0.25"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colher para sobremesa</v>
      </c>
      <c r="E20" s="182">
        <f>IF('Orçamento-base'!H20&gt;0,'Orçamento-base'!H20,"")</f>
        <v>72</v>
      </c>
      <c r="F20" s="156" t="str">
        <f>IF('Orçamento-base'!I20&gt;0,'Orçamento-base'!I20,"")</f>
        <v>un</v>
      </c>
      <c r="G20" s="174"/>
      <c r="H20" s="156" t="str">
        <f t="shared" si="0"/>
        <v/>
      </c>
      <c r="I20" s="148"/>
      <c r="J20" s="148"/>
      <c r="K20" s="71"/>
    </row>
    <row r="21" spans="2:11" x14ac:dyDescent="0.25"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concha deinox</v>
      </c>
      <c r="E21" s="182">
        <f>IF('Orçamento-base'!H21&gt;0,'Orçamento-base'!H21,"")</f>
        <v>3</v>
      </c>
      <c r="F21" s="156" t="str">
        <f>IF('Orçamento-base'!I21&gt;0,'Orçamento-base'!I21,"")</f>
        <v>un</v>
      </c>
      <c r="G21" s="174"/>
      <c r="H21" s="156" t="str">
        <f t="shared" si="0"/>
        <v/>
      </c>
      <c r="I21" s="148"/>
      <c r="J21" s="148"/>
      <c r="K21" s="71"/>
    </row>
    <row r="22" spans="2:11" x14ac:dyDescent="0.25"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copo de vidro</v>
      </c>
      <c r="E22" s="182">
        <f>IF('Orçamento-base'!H22&gt;0,'Orçamento-base'!H22,"")</f>
        <v>42</v>
      </c>
      <c r="F22" s="156" t="str">
        <f>IF('Orçamento-base'!I22&gt;0,'Orçamento-base'!I22,"")</f>
        <v>un</v>
      </c>
      <c r="G22" s="174"/>
      <c r="H22" s="156" t="str">
        <f t="shared" si="0"/>
        <v/>
      </c>
      <c r="I22" s="148"/>
      <c r="J22" s="148"/>
      <c r="K22" s="71"/>
    </row>
    <row r="23" spans="2:11" x14ac:dyDescent="0.25"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copos de isopor</v>
      </c>
      <c r="E23" s="182">
        <f>IF('Orçamento-base'!H23&gt;0,'Orçamento-base'!H23,"")</f>
        <v>65</v>
      </c>
      <c r="F23" s="156" t="str">
        <f>IF('Orçamento-base'!I23&gt;0,'Orçamento-base'!I23,"")</f>
        <v>pac</v>
      </c>
      <c r="G23" s="174"/>
      <c r="H23" s="156" t="str">
        <f t="shared" si="0"/>
        <v/>
      </c>
      <c r="I23" s="148"/>
      <c r="J23" s="148"/>
      <c r="K23" s="71"/>
    </row>
    <row r="24" spans="2:11" x14ac:dyDescent="0.25"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copos descartaveis</v>
      </c>
      <c r="E24" s="182">
        <f>IF('Orçamento-base'!H24&gt;0,'Orçamento-base'!H24,"")</f>
        <v>32</v>
      </c>
      <c r="F24" s="156" t="str">
        <f>IF('Orçamento-base'!I24&gt;0,'Orçamento-base'!I24,"")</f>
        <v>cx</v>
      </c>
      <c r="G24" s="174"/>
      <c r="H24" s="156" t="str">
        <f t="shared" si="0"/>
        <v/>
      </c>
      <c r="I24" s="148"/>
      <c r="J24" s="148"/>
      <c r="K24" s="71"/>
    </row>
    <row r="25" spans="2:11" x14ac:dyDescent="0.25"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copos descartaveis 80ml</v>
      </c>
      <c r="E25" s="182">
        <f>IF('Orçamento-base'!H25&gt;0,'Orçamento-base'!H25,"")</f>
        <v>2</v>
      </c>
      <c r="F25" s="156" t="str">
        <f>IF('Orçamento-base'!I25&gt;0,'Orçamento-base'!I25,"")</f>
        <v>cx</v>
      </c>
      <c r="G25" s="174"/>
      <c r="H25" s="156" t="str">
        <f t="shared" si="0"/>
        <v/>
      </c>
      <c r="I25" s="148"/>
      <c r="J25" s="148"/>
      <c r="K25" s="71"/>
    </row>
    <row r="26" spans="2:11" x14ac:dyDescent="0.25"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escorredor de louça</v>
      </c>
      <c r="E26" s="182">
        <f>IF('Orçamento-base'!H26&gt;0,'Orçamento-base'!H26,"")</f>
        <v>2</v>
      </c>
      <c r="F26" s="156" t="str">
        <f>IF('Orçamento-base'!I26&gt;0,'Orçamento-base'!I26,"")</f>
        <v>un</v>
      </c>
      <c r="G26" s="174"/>
      <c r="H26" s="156" t="str">
        <f t="shared" si="0"/>
        <v/>
      </c>
      <c r="I26" s="148"/>
      <c r="J26" s="148"/>
      <c r="K26" s="71"/>
    </row>
    <row r="27" spans="2:11" x14ac:dyDescent="0.25"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escova de dente</v>
      </c>
      <c r="E27" s="182">
        <f>IF('Orçamento-base'!H27&gt;0,'Orçamento-base'!H27,"")</f>
        <v>22</v>
      </c>
      <c r="F27" s="156" t="str">
        <f>IF('Orçamento-base'!I27&gt;0,'Orçamento-base'!I27,"")</f>
        <v>un</v>
      </c>
      <c r="G27" s="174">
        <v>2.75</v>
      </c>
      <c r="H27" s="156">
        <f t="shared" si="0"/>
        <v>60.5</v>
      </c>
      <c r="I27" s="148"/>
      <c r="J27" s="148"/>
      <c r="K27" s="71"/>
    </row>
    <row r="28" spans="2:11" x14ac:dyDescent="0.25"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escova de mamadeira</v>
      </c>
      <c r="E28" s="182">
        <f>IF('Orçamento-base'!H28&gt;0,'Orçamento-base'!H28,"")</f>
        <v>9</v>
      </c>
      <c r="F28" s="156" t="str">
        <f>IF('Orçamento-base'!I28&gt;0,'Orçamento-base'!I28,"")</f>
        <v>un</v>
      </c>
      <c r="G28" s="174"/>
      <c r="H28" s="156" t="str">
        <f t="shared" si="0"/>
        <v/>
      </c>
      <c r="I28" s="148"/>
      <c r="J28" s="148"/>
      <c r="K28" s="71"/>
    </row>
    <row r="29" spans="2:11" x14ac:dyDescent="0.25"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etiqueta vigilancia sanitária</v>
      </c>
      <c r="E29" s="182">
        <f>IF('Orçamento-base'!H29&gt;0,'Orçamento-base'!H29,"")</f>
        <v>2</v>
      </c>
      <c r="F29" s="156" t="str">
        <f>IF('Orçamento-base'!I29&gt;0,'Orçamento-base'!I29,"")</f>
        <v>rl</v>
      </c>
      <c r="G29" s="174"/>
      <c r="H29" s="156" t="str">
        <f t="shared" si="0"/>
        <v/>
      </c>
      <c r="I29" s="148"/>
      <c r="J29" s="148"/>
      <c r="K29" s="71"/>
    </row>
    <row r="30" spans="2:11" x14ac:dyDescent="0.25"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faca com serra</v>
      </c>
      <c r="E30" s="182">
        <f>IF('Orçamento-base'!H30&gt;0,'Orçamento-base'!H30,"")</f>
        <v>3</v>
      </c>
      <c r="F30" s="156" t="str">
        <f>IF('Orçamento-base'!I30&gt;0,'Orçamento-base'!I30,"")</f>
        <v>un</v>
      </c>
      <c r="G30" s="174"/>
      <c r="H30" s="156" t="str">
        <f t="shared" si="0"/>
        <v/>
      </c>
      <c r="I30" s="148"/>
      <c r="J30" s="148"/>
      <c r="K30" s="71"/>
    </row>
    <row r="31" spans="2:11" x14ac:dyDescent="0.25"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faca com serrinhas</v>
      </c>
      <c r="E31" s="182">
        <f>IF('Orçamento-base'!H31&gt;0,'Orçamento-base'!H31,"")</f>
        <v>82</v>
      </c>
      <c r="F31" s="156" t="str">
        <f>IF('Orçamento-base'!I31&gt;0,'Orçamento-base'!I31,"")</f>
        <v>un</v>
      </c>
      <c r="G31" s="174"/>
      <c r="H31" s="156" t="str">
        <f t="shared" si="0"/>
        <v/>
      </c>
      <c r="I31" s="148"/>
      <c r="J31" s="148"/>
      <c r="K31" s="71"/>
    </row>
    <row r="32" spans="2:11" x14ac:dyDescent="0.25"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faqueiro aço inox</v>
      </c>
      <c r="E32" s="182">
        <f>IF('Orçamento-base'!H32&gt;0,'Orçamento-base'!H32,"")</f>
        <v>8</v>
      </c>
      <c r="F32" s="156" t="str">
        <f>IF('Orçamento-base'!I32&gt;0,'Orçamento-base'!I32,"")</f>
        <v>un</v>
      </c>
      <c r="G32" s="174"/>
      <c r="H32" s="156" t="str">
        <f t="shared" si="0"/>
        <v/>
      </c>
      <c r="I32" s="148"/>
      <c r="J32" s="148"/>
      <c r="K32" s="71"/>
    </row>
    <row r="33" spans="2:11" x14ac:dyDescent="0.25"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filtro de papel</v>
      </c>
      <c r="E33" s="182">
        <f>IF('Orçamento-base'!H33&gt;0,'Orçamento-base'!H33,"")</f>
        <v>340</v>
      </c>
      <c r="F33" s="156" t="str">
        <f>IF('Orçamento-base'!I33&gt;0,'Orçamento-base'!I33,"")</f>
        <v>cx</v>
      </c>
      <c r="G33" s="174"/>
      <c r="H33" s="156" t="str">
        <f t="shared" si="0"/>
        <v/>
      </c>
      <c r="I33" s="148"/>
      <c r="J33" s="148"/>
      <c r="K33" s="71"/>
    </row>
    <row r="34" spans="2:11" x14ac:dyDescent="0.25"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fosforo de segurança</v>
      </c>
      <c r="E34" s="182">
        <f>IF('Orçamento-base'!H34&gt;0,'Orçamento-base'!H34,"")</f>
        <v>66</v>
      </c>
      <c r="F34" s="156" t="str">
        <f>IF('Orçamento-base'!I34&gt;0,'Orçamento-base'!I34,"")</f>
        <v>cx</v>
      </c>
      <c r="G34" s="174">
        <v>3.65</v>
      </c>
      <c r="H34" s="156">
        <f t="shared" si="0"/>
        <v>240.9</v>
      </c>
      <c r="I34" s="148"/>
      <c r="J34" s="148"/>
      <c r="K34" s="71"/>
    </row>
    <row r="35" spans="2:11" x14ac:dyDescent="0.25"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frigideira antiaderente</v>
      </c>
      <c r="E35" s="182">
        <f>IF('Orçamento-base'!H35&gt;0,'Orçamento-base'!H35,"")</f>
        <v>4</v>
      </c>
      <c r="F35" s="156" t="str">
        <f>IF('Orçamento-base'!I35&gt;0,'Orçamento-base'!I35,"")</f>
        <v>un</v>
      </c>
      <c r="G35" s="174"/>
      <c r="H35" s="156" t="str">
        <f t="shared" si="0"/>
        <v/>
      </c>
      <c r="I35" s="148"/>
      <c r="J35" s="148"/>
      <c r="K35" s="71"/>
    </row>
    <row r="36" spans="2:11" x14ac:dyDescent="0.25"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funil de inox com peneira</v>
      </c>
      <c r="E36" s="182">
        <f>IF('Orçamento-base'!H36&gt;0,'Orçamento-base'!H36,"")</f>
        <v>4</v>
      </c>
      <c r="F36" s="156" t="str">
        <f>IF('Orçamento-base'!I36&gt;0,'Orçamento-base'!I36,"")</f>
        <v>un</v>
      </c>
      <c r="G36" s="174"/>
      <c r="H36" s="156" t="str">
        <f t="shared" si="0"/>
        <v/>
      </c>
      <c r="I36" s="148"/>
      <c r="J36" s="148"/>
      <c r="K36" s="71"/>
    </row>
    <row r="37" spans="2:11" x14ac:dyDescent="0.25"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garfo trinchante</v>
      </c>
      <c r="E37" s="182">
        <f>IF('Orçamento-base'!H37&gt;0,'Orçamento-base'!H37,"")</f>
        <v>2</v>
      </c>
      <c r="F37" s="156" t="str">
        <f>IF('Orçamento-base'!I37&gt;0,'Orçamento-base'!I37,"")</f>
        <v>un</v>
      </c>
      <c r="G37" s="174"/>
      <c r="H37" s="156" t="str">
        <f>IFERROR(IF(E37*G37&lt;&gt;0,ROUND(ROUND(E37,4)*ROUND(G37,4),2),""),"")</f>
        <v/>
      </c>
      <c r="I37" s="148"/>
      <c r="J37" s="148"/>
      <c r="K37" s="71"/>
    </row>
    <row r="38" spans="2:11" x14ac:dyDescent="0.25"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garfos de inox</v>
      </c>
      <c r="E38" s="182">
        <f>IF('Orçamento-base'!H38&gt;0,'Orçamento-base'!H38,"")</f>
        <v>60</v>
      </c>
      <c r="F38" s="156" t="str">
        <f>IF('Orçamento-base'!I38&gt;0,'Orçamento-base'!I38,"")</f>
        <v>un</v>
      </c>
      <c r="G38" s="174"/>
      <c r="H38" s="156" t="str">
        <f>IFERROR(IF(E38*G38&lt;&gt;0,ROUND(ROUND(E38,4)*ROUND(G38,4),2),""),"")</f>
        <v/>
      </c>
      <c r="I38" s="148"/>
      <c r="J38" s="148"/>
      <c r="K38" s="71"/>
    </row>
    <row r="39" spans="2:11" x14ac:dyDescent="0.25"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garrafa térmica 1,8l</v>
      </c>
      <c r="E39" s="182">
        <f>IF('Orçamento-base'!H39&gt;0,'Orçamento-base'!H39,"")</f>
        <v>61</v>
      </c>
      <c r="F39" s="156" t="str">
        <f>IF('Orçamento-base'!I39&gt;0,'Orçamento-base'!I39,"")</f>
        <v>un</v>
      </c>
      <c r="G39" s="174"/>
      <c r="H39" s="156" t="str">
        <f t="shared" ref="H39:H54" si="1">IFERROR(IF(E39*G39&lt;&gt;0,ROUND(ROUND(E39,4)*ROUND(G39,4),2),""),"")</f>
        <v/>
      </c>
      <c r="I39" s="148"/>
      <c r="J39" s="148"/>
      <c r="K39" s="71"/>
    </row>
    <row r="40" spans="2:11" x14ac:dyDescent="0.25"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garrafa térmica12 litros</v>
      </c>
      <c r="E40" s="182">
        <f>IF('Orçamento-base'!H40&gt;0,'Orçamento-base'!H40,"")</f>
        <v>6</v>
      </c>
      <c r="F40" s="156" t="str">
        <f>IF('Orçamento-base'!I40&gt;0,'Orçamento-base'!I40,"")</f>
        <v>un</v>
      </c>
      <c r="G40" s="174"/>
      <c r="H40" s="156" t="str">
        <f t="shared" si="1"/>
        <v/>
      </c>
      <c r="I40" s="148"/>
      <c r="J40" s="148"/>
      <c r="K40" s="71"/>
    </row>
    <row r="41" spans="2:11" x14ac:dyDescent="0.25"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jarra de vidro</v>
      </c>
      <c r="E41" s="182">
        <f>IF('Orçamento-base'!H41&gt;0,'Orçamento-base'!H41,"")</f>
        <v>11</v>
      </c>
      <c r="F41" s="156" t="str">
        <f>IF('Orçamento-base'!I41&gt;0,'Orçamento-base'!I41,"")</f>
        <v>un</v>
      </c>
      <c r="G41" s="174">
        <v>28.85</v>
      </c>
      <c r="H41" s="156">
        <f t="shared" si="1"/>
        <v>317.35000000000002</v>
      </c>
      <c r="I41" s="148"/>
      <c r="J41" s="148"/>
      <c r="K41" s="71"/>
    </row>
    <row r="42" spans="2:11" x14ac:dyDescent="0.25"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jarra elétrica</v>
      </c>
      <c r="E42" s="182">
        <f>IF('Orçamento-base'!H42&gt;0,'Orçamento-base'!H42,"")</f>
        <v>15</v>
      </c>
      <c r="F42" s="156" t="str">
        <f>IF('Orçamento-base'!I42&gt;0,'Orçamento-base'!I42,"")</f>
        <v>un</v>
      </c>
      <c r="G42" s="174">
        <v>126</v>
      </c>
      <c r="H42" s="156">
        <f t="shared" si="1"/>
        <v>1890</v>
      </c>
      <c r="I42" s="148"/>
      <c r="J42" s="148"/>
      <c r="K42" s="71"/>
    </row>
    <row r="43" spans="2:11" x14ac:dyDescent="0.25"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lixeira com pedal</v>
      </c>
      <c r="E43" s="182">
        <f>IF('Orçamento-base'!H43&gt;0,'Orçamento-base'!H43,"")</f>
        <v>10</v>
      </c>
      <c r="F43" s="156" t="str">
        <f>IF('Orçamento-base'!I43&gt;0,'Orçamento-base'!I43,"")</f>
        <v>un</v>
      </c>
      <c r="G43" s="174"/>
      <c r="H43" s="156" t="str">
        <f t="shared" si="1"/>
        <v/>
      </c>
      <c r="I43" s="148"/>
      <c r="J43" s="148"/>
      <c r="K43" s="71"/>
    </row>
    <row r="44" spans="2:11" x14ac:dyDescent="0.25"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organizador baixo 20 l</v>
      </c>
      <c r="E44" s="182">
        <f>IF('Orçamento-base'!H44&gt;0,'Orçamento-base'!H44,"")</f>
        <v>5</v>
      </c>
      <c r="F44" s="156" t="str">
        <f>IF('Orçamento-base'!I44&gt;0,'Orçamento-base'!I44,"")</f>
        <v>un</v>
      </c>
      <c r="G44" s="174"/>
      <c r="H44" s="156" t="str">
        <f t="shared" si="1"/>
        <v/>
      </c>
      <c r="I44" s="148"/>
      <c r="J44" s="148"/>
      <c r="K44" s="71"/>
    </row>
    <row r="45" spans="2:11" x14ac:dyDescent="0.25"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mexedor para café</v>
      </c>
      <c r="E45" s="182">
        <f>IF('Orçamento-base'!H45&gt;0,'Orçamento-base'!H45,"")</f>
        <v>7</v>
      </c>
      <c r="F45" s="156" t="str">
        <f>IF('Orçamento-base'!I45&gt;0,'Orçamento-base'!I45,"")</f>
        <v>pac</v>
      </c>
      <c r="G45" s="174">
        <v>7.4</v>
      </c>
      <c r="H45" s="156">
        <f t="shared" si="1"/>
        <v>51.8</v>
      </c>
      <c r="I45" s="148"/>
      <c r="J45" s="148"/>
      <c r="K45" s="71"/>
    </row>
    <row r="46" spans="2:11" x14ac:dyDescent="0.25"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panela de pressão</v>
      </c>
      <c r="E46" s="182">
        <f>IF('Orçamento-base'!H46&gt;0,'Orçamento-base'!H46,"")</f>
        <v>2</v>
      </c>
      <c r="F46" s="156" t="str">
        <f>IF('Orçamento-base'!I46&gt;0,'Orçamento-base'!I46,"")</f>
        <v>un</v>
      </c>
      <c r="G46" s="174"/>
      <c r="H46" s="156" t="str">
        <f t="shared" si="1"/>
        <v/>
      </c>
      <c r="I46" s="148"/>
      <c r="J46" s="148"/>
      <c r="K46" s="71"/>
    </row>
    <row r="47" spans="2:11" x14ac:dyDescent="0.25"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papel aluminio</v>
      </c>
      <c r="E47" s="182">
        <f>IF('Orçamento-base'!H47&gt;0,'Orçamento-base'!H47,"")</f>
        <v>27</v>
      </c>
      <c r="F47" s="156" t="str">
        <f>IF('Orçamento-base'!I47&gt;0,'Orçamento-base'!I47,"")</f>
        <v>rl</v>
      </c>
      <c r="G47" s="174"/>
      <c r="H47" s="156" t="str">
        <f t="shared" si="1"/>
        <v/>
      </c>
      <c r="I47" s="148"/>
      <c r="J47" s="148"/>
      <c r="K47" s="71"/>
    </row>
    <row r="48" spans="2:11" x14ac:dyDescent="0.25"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papel filme</v>
      </c>
      <c r="E48" s="182">
        <f>IF('Orçamento-base'!H48&gt;0,'Orçamento-base'!H48,"")</f>
        <v>21</v>
      </c>
      <c r="F48" s="156" t="str">
        <f>IF('Orçamento-base'!I48&gt;0,'Orçamento-base'!I48,"")</f>
        <v>rl</v>
      </c>
      <c r="G48" s="174"/>
      <c r="H48" s="156" t="str">
        <f t="shared" si="1"/>
        <v/>
      </c>
      <c r="I48" s="148"/>
      <c r="J48" s="148"/>
      <c r="K48" s="71"/>
    </row>
    <row r="49" spans="2:11" x14ac:dyDescent="0.25"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papelmanteiga</v>
      </c>
      <c r="E49" s="182">
        <f>IF('Orçamento-base'!H49&gt;0,'Orçamento-base'!H49,"")</f>
        <v>13</v>
      </c>
      <c r="F49" s="156" t="str">
        <f>IF('Orçamento-base'!I49&gt;0,'Orçamento-base'!I49,"")</f>
        <v>un</v>
      </c>
      <c r="G49" s="174"/>
      <c r="H49" s="156" t="str">
        <f t="shared" si="1"/>
        <v/>
      </c>
      <c r="I49" s="148"/>
      <c r="J49" s="148"/>
      <c r="K49" s="71"/>
    </row>
    <row r="50" spans="2:11" x14ac:dyDescent="0.25"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passadeira emborrachada</v>
      </c>
      <c r="E50" s="182">
        <f>IF('Orçamento-base'!H50&gt;0,'Orçamento-base'!H50,"")</f>
        <v>6</v>
      </c>
      <c r="F50" s="156" t="str">
        <f>IF('Orçamento-base'!I50&gt;0,'Orçamento-base'!I50,"")</f>
        <v>m</v>
      </c>
      <c r="G50" s="174"/>
      <c r="H50" s="156" t="str">
        <f t="shared" si="1"/>
        <v/>
      </c>
      <c r="I50" s="148"/>
      <c r="J50" s="148"/>
      <c r="K50" s="71"/>
    </row>
    <row r="51" spans="2:11" x14ac:dyDescent="0.25"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peneira de chá</v>
      </c>
      <c r="E51" s="182">
        <f>IF('Orçamento-base'!H51&gt;0,'Orçamento-base'!H51,"")</f>
        <v>3</v>
      </c>
      <c r="F51" s="156" t="str">
        <f>IF('Orçamento-base'!I51&gt;0,'Orçamento-base'!I51,"")</f>
        <v>un</v>
      </c>
      <c r="G51" s="174"/>
      <c r="H51" s="156" t="str">
        <f t="shared" si="1"/>
        <v/>
      </c>
      <c r="I51" s="148"/>
      <c r="J51" s="148"/>
      <c r="K51" s="71"/>
    </row>
    <row r="52" spans="2:11" x14ac:dyDescent="0.25"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pote descartavel de 1l</v>
      </c>
      <c r="E52" s="182">
        <f>IF('Orçamento-base'!H52&gt;0,'Orçamento-base'!H52,"")</f>
        <v>27</v>
      </c>
      <c r="F52" s="156" t="str">
        <f>IF('Orçamento-base'!I52&gt;0,'Orçamento-base'!I52,"")</f>
        <v>pac</v>
      </c>
      <c r="G52" s="174"/>
      <c r="H52" s="156" t="str">
        <f t="shared" si="1"/>
        <v/>
      </c>
      <c r="I52" s="148"/>
      <c r="J52" s="148"/>
      <c r="K52" s="71"/>
    </row>
    <row r="53" spans="2:11" x14ac:dyDescent="0.25"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pote descartavel de 250 ml</v>
      </c>
      <c r="E53" s="182">
        <f>IF('Orçamento-base'!H53&gt;0,'Orçamento-base'!H53,"")</f>
        <v>36</v>
      </c>
      <c r="F53" s="156" t="str">
        <f>IF('Orçamento-base'!I53&gt;0,'Orçamento-base'!I53,"")</f>
        <v>pac</v>
      </c>
      <c r="G53" s="174">
        <v>16.309999999999999</v>
      </c>
      <c r="H53" s="156">
        <f t="shared" si="1"/>
        <v>587.16</v>
      </c>
      <c r="I53" s="148"/>
      <c r="J53" s="148"/>
      <c r="K53" s="71"/>
    </row>
    <row r="54" spans="2:11" x14ac:dyDescent="0.25"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pote descartavel de 500 ml</v>
      </c>
      <c r="E54" s="182">
        <f>IF('Orçamento-base'!H54&gt;0,'Orçamento-base'!H54,"")</f>
        <v>25</v>
      </c>
      <c r="F54" s="156" t="str">
        <f>IF('Orçamento-base'!I54&gt;0,'Orçamento-base'!I54,"")</f>
        <v>pac</v>
      </c>
      <c r="G54" s="174"/>
      <c r="H54" s="156" t="str">
        <f t="shared" si="1"/>
        <v/>
      </c>
      <c r="I54" s="148"/>
      <c r="J54" s="148"/>
      <c r="K54" s="71"/>
    </row>
    <row r="55" spans="2:11" x14ac:dyDescent="0.25"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pote redondo</v>
      </c>
      <c r="E55" s="182">
        <f>IF('Orçamento-base'!H55&gt;0,'Orçamento-base'!H55,"")</f>
        <v>3</v>
      </c>
      <c r="F55" s="156" t="str">
        <f>IF('Orçamento-base'!I55&gt;0,'Orçamento-base'!I55,"")</f>
        <v>un</v>
      </c>
      <c r="G55" s="174"/>
      <c r="H55" s="156" t="str">
        <f>IFERROR(IF(E55*G55&lt;&gt;0,ROUND(ROUND(E55,4)*ROUND(G55,4),2),""),"")</f>
        <v/>
      </c>
      <c r="I55" s="148"/>
      <c r="J55" s="148"/>
      <c r="K55" s="71"/>
    </row>
    <row r="56" spans="2:11" x14ac:dyDescent="0.25"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rodo para pia</v>
      </c>
      <c r="E56" s="182">
        <f>IF('Orçamento-base'!H56&gt;0,'Orçamento-base'!H56,"")</f>
        <v>8</v>
      </c>
      <c r="F56" s="156" t="str">
        <f>IF('Orçamento-base'!I56&gt;0,'Orçamento-base'!I56,"")</f>
        <v>un</v>
      </c>
      <c r="G56" s="174"/>
      <c r="H56" s="156" t="str">
        <f>IFERROR(IF(E56*G56&lt;&gt;0,ROUND(ROUND(E56,4)*ROUND(G56,4),2),""),"")</f>
        <v/>
      </c>
      <c r="I56" s="148"/>
      <c r="J56" s="148"/>
      <c r="K56" s="71"/>
    </row>
    <row r="57" spans="2:11" x14ac:dyDescent="0.25"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saco cristal fechado</v>
      </c>
      <c r="E57" s="182">
        <f>IF('Orçamento-base'!H57&gt;0,'Orçamento-base'!H57,"")</f>
        <v>7</v>
      </c>
      <c r="F57" s="156" t="str">
        <f>IF('Orçamento-base'!I57&gt;0,'Orçamento-base'!I57,"")</f>
        <v>rl</v>
      </c>
      <c r="G57" s="174"/>
      <c r="H57" s="156" t="str">
        <f t="shared" ref="H57:H79" si="2">IFERROR(IF(E57*G57&lt;&gt;0,ROUND(ROUND(E57,4)*ROUND(G57,4),2),""),"")</f>
        <v/>
      </c>
      <c r="I57" s="148"/>
      <c r="J57" s="148"/>
      <c r="K57" s="71"/>
    </row>
    <row r="58" spans="2:11" x14ac:dyDescent="0.25"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saco cristal fechado 8l</v>
      </c>
      <c r="E58" s="182">
        <f>IF('Orçamento-base'!H58&gt;0,'Orçamento-base'!H58,"")</f>
        <v>8</v>
      </c>
      <c r="F58" s="156" t="str">
        <f>IF('Orçamento-base'!I58&gt;0,'Orçamento-base'!I58,"")</f>
        <v>rl</v>
      </c>
      <c r="G58" s="174"/>
      <c r="H58" s="156" t="str">
        <f t="shared" si="2"/>
        <v/>
      </c>
      <c r="I58" s="148"/>
      <c r="J58" s="148"/>
      <c r="K58" s="71"/>
    </row>
    <row r="59" spans="2:11" x14ac:dyDescent="0.25"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saco cristal fechado 5l</v>
      </c>
      <c r="E59" s="182">
        <f>IF('Orçamento-base'!H59&gt;0,'Orçamento-base'!H59,"")</f>
        <v>7</v>
      </c>
      <c r="F59" s="156" t="str">
        <f>IF('Orçamento-base'!I59&gt;0,'Orçamento-base'!I59,"")</f>
        <v>rl</v>
      </c>
      <c r="G59" s="174"/>
      <c r="H59" s="156" t="str">
        <f t="shared" si="2"/>
        <v/>
      </c>
      <c r="I59" s="148"/>
      <c r="J59" s="148"/>
      <c r="K59" s="71"/>
    </row>
    <row r="60" spans="2:11" x14ac:dyDescent="0.25"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saco plastico zip lock</v>
      </c>
      <c r="E60" s="182">
        <f>IF('Orçamento-base'!H60&gt;0,'Orçamento-base'!H60,"")</f>
        <v>3</v>
      </c>
      <c r="F60" s="156" t="str">
        <f>IF('Orçamento-base'!I60&gt;0,'Orçamento-base'!I60,"")</f>
        <v>pac</v>
      </c>
      <c r="G60" s="174">
        <v>7.04</v>
      </c>
      <c r="H60" s="156">
        <f t="shared" si="2"/>
        <v>21.12</v>
      </c>
      <c r="I60" s="148"/>
      <c r="J60" s="148"/>
      <c r="K60" s="71"/>
    </row>
    <row r="61" spans="2:11" x14ac:dyDescent="0.25"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saco plastico zip lock 4 x 4</v>
      </c>
      <c r="E61" s="182">
        <f>IF('Orçamento-base'!H61&gt;0,'Orçamento-base'!H61,"")</f>
        <v>3</v>
      </c>
      <c r="F61" s="156" t="str">
        <f>IF('Orçamento-base'!I61&gt;0,'Orçamento-base'!I61,"")</f>
        <v>pac</v>
      </c>
      <c r="G61" s="174">
        <v>3.24</v>
      </c>
      <c r="H61" s="156">
        <f t="shared" si="2"/>
        <v>9.7200000000000006</v>
      </c>
      <c r="I61" s="148"/>
      <c r="J61" s="148"/>
      <c r="K61" s="71"/>
    </row>
    <row r="62" spans="2:11" x14ac:dyDescent="0.25">
      <c r="B62" s="162">
        <f>'Orçamento-base'!B62</f>
        <v>51</v>
      </c>
      <c r="C62" s="162">
        <f>IF('Orçamento-base'!C62&gt;0,'Orçamento-base'!C62,"")</f>
        <v>51</v>
      </c>
      <c r="D62" s="156" t="str">
        <f>IF('Orçamento-base'!G62&gt;0,'Orçamento-base'!G62,"")</f>
        <v>saco plastico zip lock 14 x 20</v>
      </c>
      <c r="E62" s="182">
        <f>IF('Orçamento-base'!H62&gt;0,'Orçamento-base'!H62,"")</f>
        <v>3</v>
      </c>
      <c r="F62" s="156" t="str">
        <f>IF('Orçamento-base'!I62&gt;0,'Orçamento-base'!I62,"")</f>
        <v>pac</v>
      </c>
      <c r="G62" s="174"/>
      <c r="H62" s="156" t="str">
        <f t="shared" si="2"/>
        <v/>
      </c>
      <c r="I62" s="148"/>
      <c r="J62" s="148"/>
      <c r="K62" s="71"/>
    </row>
    <row r="63" spans="2:11" x14ac:dyDescent="0.25">
      <c r="B63" s="162">
        <f>'Orçamento-base'!B63</f>
        <v>52</v>
      </c>
      <c r="C63" s="162">
        <f>IF('Orçamento-base'!C63&gt;0,'Orçamento-base'!C63,"")</f>
        <v>52</v>
      </c>
      <c r="D63" s="156" t="str">
        <f>IF('Orçamento-base'!G63&gt;0,'Orçamento-base'!G63,"")</f>
        <v>saco plastico zip lock 40 x30</v>
      </c>
      <c r="E63" s="182">
        <f>IF('Orçamento-base'!H63&gt;0,'Orçamento-base'!H63,"")</f>
        <v>3</v>
      </c>
      <c r="F63" s="156" t="str">
        <f>IF('Orçamento-base'!I63&gt;0,'Orçamento-base'!I63,"")</f>
        <v>pac</v>
      </c>
      <c r="G63" s="174"/>
      <c r="H63" s="156" t="str">
        <f t="shared" si="2"/>
        <v/>
      </c>
      <c r="I63" s="148"/>
      <c r="J63" s="148"/>
      <c r="K63" s="71"/>
    </row>
    <row r="64" spans="2:11" x14ac:dyDescent="0.25">
      <c r="B64" s="162">
        <f>'Orçamento-base'!B64</f>
        <v>53</v>
      </c>
      <c r="C64" s="162">
        <f>IF('Orçamento-base'!C64&gt;0,'Orçamento-base'!C64,"")</f>
        <v>53</v>
      </c>
      <c r="D64" s="156" t="str">
        <f>IF('Orçamento-base'!G64&gt;0,'Orçamento-base'!G64,"")</f>
        <v>sacos depapel mono</v>
      </c>
      <c r="E64" s="182">
        <f>IF('Orçamento-base'!H64&gt;0,'Orçamento-base'!H64,"")</f>
        <v>25</v>
      </c>
      <c r="F64" s="156" t="str">
        <f>IF('Orçamento-base'!I64&gt;0,'Orçamento-base'!I64,"")</f>
        <v>pac</v>
      </c>
      <c r="G64" s="174"/>
      <c r="H64" s="156" t="str">
        <f t="shared" si="2"/>
        <v/>
      </c>
      <c r="I64" s="148"/>
      <c r="J64" s="148"/>
      <c r="K64" s="71"/>
    </row>
    <row r="65" spans="2:11" x14ac:dyDescent="0.25">
      <c r="B65" s="162">
        <f>'Orçamento-base'!B65</f>
        <v>54</v>
      </c>
      <c r="C65" s="162">
        <f>IF('Orçamento-base'!C65&gt;0,'Orçamento-base'!C65,"")</f>
        <v>54</v>
      </c>
      <c r="D65" s="156" t="str">
        <f>IF('Orçamento-base'!G65&gt;0,'Orçamento-base'!G65,"")</f>
        <v>saco de papel tipo XIS</v>
      </c>
      <c r="E65" s="182">
        <f>IF('Orçamento-base'!H65&gt;0,'Orçamento-base'!H65,"")</f>
        <v>15</v>
      </c>
      <c r="F65" s="156" t="str">
        <f>IF('Orçamento-base'!I65&gt;0,'Orçamento-base'!I65,"")</f>
        <v>pac</v>
      </c>
      <c r="G65" s="174">
        <v>88.24</v>
      </c>
      <c r="H65" s="156">
        <f t="shared" si="2"/>
        <v>1323.6</v>
      </c>
      <c r="I65" s="148"/>
      <c r="J65" s="148"/>
      <c r="K65" s="71"/>
    </row>
    <row r="66" spans="2:11" x14ac:dyDescent="0.25">
      <c r="B66" s="162">
        <f>'Orçamento-base'!B66</f>
        <v>55</v>
      </c>
      <c r="C66" s="162">
        <f>IF('Orçamento-base'!C66&gt;0,'Orçamento-base'!C66,"")</f>
        <v>55</v>
      </c>
      <c r="D66" s="156" t="str">
        <f>IF('Orçamento-base'!G66&gt;0,'Orçamento-base'!G66,"")</f>
        <v>sapato tipo croc</v>
      </c>
      <c r="E66" s="182">
        <f>IF('Orçamento-base'!H66&gt;0,'Orçamento-base'!H66,"")</f>
        <v>13</v>
      </c>
      <c r="F66" s="156" t="str">
        <f>IF('Orçamento-base'!I66&gt;0,'Orçamento-base'!I66,"")</f>
        <v>par</v>
      </c>
      <c r="G66" s="174"/>
      <c r="H66" s="156" t="str">
        <f t="shared" si="2"/>
        <v/>
      </c>
      <c r="I66" s="148"/>
      <c r="J66" s="148"/>
      <c r="K66" s="71"/>
    </row>
    <row r="67" spans="2:11" x14ac:dyDescent="0.25">
      <c r="B67" s="162">
        <f>'Orçamento-base'!B67</f>
        <v>56</v>
      </c>
      <c r="C67" s="162">
        <f>IF('Orçamento-base'!C67&gt;0,'Orçamento-base'!C67,"")</f>
        <v>56</v>
      </c>
      <c r="D67" s="156" t="str">
        <f>IF('Orçamento-base'!G67&gt;0,'Orçamento-base'!G67,"")</f>
        <v>suqueira de vidro</v>
      </c>
      <c r="E67" s="182">
        <f>IF('Orçamento-base'!H67&gt;0,'Orçamento-base'!H67,"")</f>
        <v>13</v>
      </c>
      <c r="F67" s="156" t="str">
        <f>IF('Orçamento-base'!I67&gt;0,'Orçamento-base'!I67,"")</f>
        <v>un</v>
      </c>
      <c r="G67" s="174">
        <v>91</v>
      </c>
      <c r="H67" s="156">
        <f t="shared" si="2"/>
        <v>1183</v>
      </c>
      <c r="I67" s="148"/>
      <c r="J67" s="148"/>
      <c r="K67" s="71"/>
    </row>
    <row r="68" spans="2:11" x14ac:dyDescent="0.25">
      <c r="B68" s="162">
        <f>'Orçamento-base'!B68</f>
        <v>57</v>
      </c>
      <c r="C68" s="162">
        <f>IF('Orçamento-base'!C68&gt;0,'Orçamento-base'!C68,"")</f>
        <v>57</v>
      </c>
      <c r="D68" s="156" t="str">
        <f>IF('Orçamento-base'!G68&gt;0,'Orçamento-base'!G68,"")</f>
        <v>tabua de corte</v>
      </c>
      <c r="E68" s="182">
        <f>IF('Orçamento-base'!H68&gt;0,'Orçamento-base'!H68,"")</f>
        <v>3</v>
      </c>
      <c r="F68" s="156" t="str">
        <f>IF('Orçamento-base'!I68&gt;0,'Orçamento-base'!I68,"")</f>
        <v>un</v>
      </c>
      <c r="G68" s="174"/>
      <c r="H68" s="156" t="str">
        <f t="shared" si="2"/>
        <v/>
      </c>
      <c r="I68" s="148"/>
      <c r="J68" s="148"/>
      <c r="K68" s="71"/>
    </row>
    <row r="69" spans="2:11" x14ac:dyDescent="0.25">
      <c r="B69" s="162">
        <f>'Orçamento-base'!B69</f>
        <v>58</v>
      </c>
      <c r="C69" s="162">
        <f>IF('Orçamento-base'!C69&gt;0,'Orçamento-base'!C69,"")</f>
        <v>58</v>
      </c>
      <c r="D69" s="156" t="str">
        <f>IF('Orçamento-base'!G69&gt;0,'Orçamento-base'!G69,"")</f>
        <v xml:space="preserve">tesoura em aço inox </v>
      </c>
      <c r="E69" s="182">
        <f>IF('Orçamento-base'!H69&gt;0,'Orçamento-base'!H69,"")</f>
        <v>16</v>
      </c>
      <c r="F69" s="156" t="str">
        <f>IF('Orçamento-base'!I69&gt;0,'Orçamento-base'!I69,"")</f>
        <v>un</v>
      </c>
      <c r="G69" s="174"/>
      <c r="H69" s="156" t="str">
        <f t="shared" si="2"/>
        <v/>
      </c>
      <c r="I69" s="148"/>
      <c r="J69" s="148"/>
      <c r="K69" s="71"/>
    </row>
    <row r="70" spans="2:11" x14ac:dyDescent="0.25">
      <c r="B70" s="162">
        <f>'Orçamento-base'!B70</f>
        <v>59</v>
      </c>
      <c r="C70" s="162">
        <f>IF('Orçamento-base'!C70&gt;0,'Orçamento-base'!C70,"")</f>
        <v>59</v>
      </c>
      <c r="D70" s="156" t="str">
        <f>IF('Orçamento-base'!G70&gt;0,'Orçamento-base'!G70,"")</f>
        <v>toalha de banho</v>
      </c>
      <c r="E70" s="182">
        <f>IF('Orçamento-base'!H70&gt;0,'Orçamento-base'!H70,"")</f>
        <v>29</v>
      </c>
      <c r="F70" s="156" t="str">
        <f>IF('Orçamento-base'!I70&gt;0,'Orçamento-base'!I70,"")</f>
        <v>un</v>
      </c>
      <c r="G70" s="174"/>
      <c r="H70" s="156" t="str">
        <f t="shared" si="2"/>
        <v/>
      </c>
      <c r="I70" s="148"/>
      <c r="J70" s="148"/>
      <c r="K70" s="71"/>
    </row>
    <row r="71" spans="2:11" x14ac:dyDescent="0.25">
      <c r="B71" s="162">
        <f>'Orçamento-base'!B71</f>
        <v>60</v>
      </c>
      <c r="C71" s="162">
        <f>IF('Orçamento-base'!C71&gt;0,'Orçamento-base'!C71,"")</f>
        <v>60</v>
      </c>
      <c r="D71" s="156" t="str">
        <f>IF('Orçamento-base'!G71&gt;0,'Orçamento-base'!G71,"")</f>
        <v>toalha de prato branco</v>
      </c>
      <c r="E71" s="182">
        <f>IF('Orçamento-base'!H71&gt;0,'Orçamento-base'!H71,"")</f>
        <v>175</v>
      </c>
      <c r="F71" s="156" t="str">
        <f>IF('Orçamento-base'!I71&gt;0,'Orçamento-base'!I71,"")</f>
        <v>un</v>
      </c>
      <c r="G71" s="174"/>
      <c r="H71" s="156" t="str">
        <f t="shared" si="2"/>
        <v/>
      </c>
      <c r="I71" s="148"/>
      <c r="J71" s="148"/>
      <c r="K71" s="71"/>
    </row>
    <row r="72" spans="2:11" x14ac:dyDescent="0.25">
      <c r="B72" s="162">
        <f>'Orçamento-base'!B72</f>
        <v>61</v>
      </c>
      <c r="C72" s="162">
        <f>IF('Orçamento-base'!C72&gt;0,'Orçamento-base'!C72,"")</f>
        <v>61</v>
      </c>
      <c r="D72" s="156" t="str">
        <f>IF('Orçamento-base'!G72&gt;0,'Orçamento-base'!G72,"")</f>
        <v>toalha de papel em rolo</v>
      </c>
      <c r="E72" s="182">
        <f>IF('Orçamento-base'!H72&gt;0,'Orçamento-base'!H72,"")</f>
        <v>20</v>
      </c>
      <c r="F72" s="156" t="str">
        <f>IF('Orçamento-base'!I72&gt;0,'Orçamento-base'!I72,"")</f>
        <v>fr</v>
      </c>
      <c r="G72" s="174"/>
      <c r="H72" s="156" t="str">
        <f t="shared" si="2"/>
        <v/>
      </c>
      <c r="I72" s="148"/>
      <c r="J72" s="148"/>
      <c r="K72" s="71"/>
    </row>
    <row r="73" spans="2:11" x14ac:dyDescent="0.25">
      <c r="B73" s="162">
        <f>'Orçamento-base'!B73</f>
        <v>62</v>
      </c>
      <c r="C73" s="162">
        <f>IF('Orçamento-base'!C73&gt;0,'Orçamento-base'!C73,"")</f>
        <v>62</v>
      </c>
      <c r="D73" s="156" t="str">
        <f>IF('Orçamento-base'!G73&gt;0,'Orçamento-base'!G73,"")</f>
        <v xml:space="preserve">toalha higienica </v>
      </c>
      <c r="E73" s="182">
        <f>IF('Orçamento-base'!H73&gt;0,'Orçamento-base'!H73,"")</f>
        <v>50</v>
      </c>
      <c r="F73" s="156" t="str">
        <f>IF('Orçamento-base'!I73&gt;0,'Orçamento-base'!I73,"")</f>
        <v>un</v>
      </c>
      <c r="G73" s="174"/>
      <c r="H73" s="156" t="str">
        <f t="shared" si="2"/>
        <v/>
      </c>
      <c r="I73" s="148"/>
      <c r="J73" s="148"/>
      <c r="K73" s="71"/>
    </row>
    <row r="74" spans="2:11" x14ac:dyDescent="0.25">
      <c r="B74" s="162">
        <f>'Orçamento-base'!B74</f>
        <v>63</v>
      </c>
      <c r="C74" s="162">
        <f>IF('Orçamento-base'!C74&gt;0,'Orçamento-base'!C74,"")</f>
        <v>63</v>
      </c>
      <c r="D74" s="156" t="str">
        <f>IF('Orçamento-base'!G74&gt;0,'Orçamento-base'!G74,"")</f>
        <v xml:space="preserve"> toalha de rosto felpuda</v>
      </c>
      <c r="E74" s="182">
        <f>IF('Orçamento-base'!H74&gt;0,'Orçamento-base'!H74,"")</f>
        <v>114</v>
      </c>
      <c r="F74" s="156" t="str">
        <f>IF('Orçamento-base'!I74&gt;0,'Orçamento-base'!I74,"")</f>
        <v>un</v>
      </c>
      <c r="G74" s="174"/>
      <c r="H74" s="156" t="str">
        <f t="shared" si="2"/>
        <v/>
      </c>
      <c r="I74" s="148"/>
      <c r="J74" s="148"/>
      <c r="K74" s="71"/>
    </row>
    <row r="75" spans="2:11" x14ac:dyDescent="0.25">
      <c r="B75" s="162">
        <f>'Orçamento-base'!B75</f>
        <v>64</v>
      </c>
      <c r="C75" s="162">
        <f>IF('Orçamento-base'!C75&gt;0,'Orçamento-base'!C75,"")</f>
        <v>64</v>
      </c>
      <c r="D75" s="156" t="str">
        <f>IF('Orçamento-base'!G75&gt;0,'Orçamento-base'!G75,"")</f>
        <v>torneira eletrica</v>
      </c>
      <c r="E75" s="182">
        <f>IF('Orçamento-base'!H75&gt;0,'Orçamento-base'!H75,"")</f>
        <v>6</v>
      </c>
      <c r="F75" s="156" t="str">
        <f>IF('Orçamento-base'!I75&gt;0,'Orçamento-base'!I75,"")</f>
        <v>un</v>
      </c>
      <c r="G75" s="174"/>
      <c r="H75" s="156" t="str">
        <f t="shared" si="2"/>
        <v/>
      </c>
      <c r="I75" s="148"/>
      <c r="J75" s="148"/>
      <c r="K75" s="71"/>
    </row>
    <row r="76" spans="2:11" x14ac:dyDescent="0.25">
      <c r="B76" s="162">
        <f>'Orçamento-base'!B76</f>
        <v>65</v>
      </c>
      <c r="C76" s="162">
        <f>IF('Orçamento-base'!C76&gt;0,'Orçamento-base'!C76,"")</f>
        <v>65</v>
      </c>
      <c r="D76" s="156" t="str">
        <f>IF('Orçamento-base'!G76&gt;0,'Orçamento-base'!G76,"")</f>
        <v>touca tnt</v>
      </c>
      <c r="E76" s="182">
        <f>IF('Orçamento-base'!H76&gt;0,'Orçamento-base'!H76,"")</f>
        <v>13</v>
      </c>
      <c r="F76" s="156" t="str">
        <f>IF('Orçamento-base'!I76&gt;0,'Orçamento-base'!I76,"")</f>
        <v>pac</v>
      </c>
      <c r="G76" s="174"/>
      <c r="H76" s="156" t="str">
        <f t="shared" si="2"/>
        <v/>
      </c>
      <c r="I76" s="148"/>
      <c r="J76" s="148"/>
      <c r="K76" s="71"/>
    </row>
    <row r="77" spans="2:11" x14ac:dyDescent="0.25">
      <c r="B77" s="162">
        <f>'Orçamento-base'!B77</f>
        <v>66</v>
      </c>
      <c r="C77" s="162">
        <f>IF('Orçamento-base'!C77&gt;0,'Orçamento-base'!C77,"")</f>
        <v>66</v>
      </c>
      <c r="D77" s="156" t="str">
        <f>IF('Orçamento-base'!G77&gt;0,'Orçamento-base'!G77,"")</f>
        <v>xicara de porcelana</v>
      </c>
      <c r="E77" s="182">
        <f>IF('Orçamento-base'!H77&gt;0,'Orçamento-base'!H77,"")</f>
        <v>62</v>
      </c>
      <c r="F77" s="156" t="str">
        <f>IF('Orçamento-base'!I77&gt;0,'Orçamento-base'!I77,"")</f>
        <v>un</v>
      </c>
      <c r="G77" s="174">
        <v>11.42</v>
      </c>
      <c r="H77" s="156">
        <f t="shared" si="2"/>
        <v>708.04</v>
      </c>
      <c r="I77" s="148"/>
      <c r="J77" s="148"/>
      <c r="K77" s="71"/>
    </row>
    <row r="78" spans="2:11" x14ac:dyDescent="0.25">
      <c r="B78" s="162" t="str">
        <f>'Orçamento-base'!B78</f>
        <v/>
      </c>
      <c r="C78" s="162" t="str">
        <f>IF('Orçamento-base'!C78&gt;0,'Orçamento-base'!C78,"")</f>
        <v/>
      </c>
      <c r="D78" s="156" t="str">
        <f>IF('Orçamento-base'!G78&gt;0,'Orçamento-base'!G78,"")</f>
        <v/>
      </c>
      <c r="E78" s="182" t="str">
        <f>IF('Orçamento-base'!H78&gt;0,'Orçamento-base'!H78,"")</f>
        <v/>
      </c>
      <c r="F78" s="156" t="str">
        <f>IF('Orçamento-base'!I78&gt;0,'Orçamento-base'!I78,"")</f>
        <v/>
      </c>
      <c r="G78" s="174"/>
      <c r="H78" s="156" t="str">
        <f t="shared" si="2"/>
        <v/>
      </c>
      <c r="I78" s="148"/>
      <c r="J78" s="148"/>
      <c r="K78" s="71"/>
    </row>
    <row r="79" spans="2:11" x14ac:dyDescent="0.25">
      <c r="B79" s="162" t="str">
        <f>'Orçamento-base'!B79</f>
        <v/>
      </c>
      <c r="C79" s="162" t="str">
        <f>IF('Orçamento-base'!C79&gt;0,'Orçamento-base'!C79,"")</f>
        <v/>
      </c>
      <c r="D79" s="156" t="str">
        <f>IF('Orçamento-base'!G79&gt;0,'Orçamento-base'!G79,"")</f>
        <v/>
      </c>
      <c r="E79" s="182" t="str">
        <f>IF('Orçamento-base'!H79&gt;0,'Orçamento-base'!H79,"")</f>
        <v/>
      </c>
      <c r="F79" s="156" t="str">
        <f>IF('Orçamento-base'!I79&gt;0,'Orçamento-base'!I79,"")</f>
        <v/>
      </c>
      <c r="G79" s="174"/>
      <c r="H79" s="156" t="str">
        <f t="shared" si="2"/>
        <v/>
      </c>
      <c r="I79" s="148"/>
      <c r="J79" s="148"/>
      <c r="K79" s="71"/>
    </row>
    <row r="80" spans="2:11" x14ac:dyDescent="0.25">
      <c r="B80" s="162" t="str">
        <f>'Orçamento-base'!B80</f>
        <v/>
      </c>
      <c r="C80" s="162" t="str">
        <f>IF('Orçamento-base'!C80&gt;0,'Orçamento-base'!C80,"")</f>
        <v/>
      </c>
      <c r="D80" s="156" t="str">
        <f>IF('Orçamento-base'!G80&gt;0,'Orçamento-base'!G80,"")</f>
        <v/>
      </c>
      <c r="E80" s="182" t="str">
        <f>IF('Orçamento-base'!H80&gt;0,'Orçamento-base'!H80,"")</f>
        <v/>
      </c>
      <c r="F80" s="156" t="str">
        <f>IF('Orçamento-base'!I80&gt;0,'Orçamento-base'!I80,"")</f>
        <v/>
      </c>
      <c r="G80" s="174"/>
      <c r="H80" s="156" t="str">
        <f>IFERROR(IF(E80*G80&lt;&gt;0,ROUND(ROUND(E80,4)*ROUND(G80,4),2),""),"")</f>
        <v/>
      </c>
      <c r="I80" s="148"/>
      <c r="J80" s="148"/>
      <c r="K80" s="71"/>
    </row>
    <row r="81" spans="2:11" x14ac:dyDescent="0.25">
      <c r="B81" s="162" t="str">
        <f>'Orçamento-base'!B81</f>
        <v/>
      </c>
      <c r="C81" s="162" t="str">
        <f>IF('Orçamento-base'!C81&gt;0,'Orçamento-base'!C81,"")</f>
        <v/>
      </c>
      <c r="D81" s="156" t="str">
        <f>IF('Orçamento-base'!G81&gt;0,'Orçamento-base'!G81,"")</f>
        <v/>
      </c>
      <c r="E81" s="182" t="str">
        <f>IF('Orçamento-base'!H81&gt;0,'Orçamento-base'!H81,"")</f>
        <v/>
      </c>
      <c r="F81" s="156" t="str">
        <f>IF('Orçamento-base'!I81&gt;0,'Orçamento-base'!I81,"")</f>
        <v/>
      </c>
      <c r="G81" s="174"/>
      <c r="H81" s="156" t="str">
        <f>IFERROR(IF(E81*G81&lt;&gt;0,ROUND(ROUND(E81,4)*ROUND(G81,4),2),""),"")</f>
        <v/>
      </c>
      <c r="I81" s="148"/>
      <c r="J81" s="148"/>
      <c r="K81" s="71"/>
    </row>
    <row r="82" spans="2:11" x14ac:dyDescent="0.25">
      <c r="B82" s="162" t="str">
        <f>'Orçamento-base'!B82</f>
        <v/>
      </c>
      <c r="C82" s="162" t="str">
        <f>IF('Orçamento-base'!C82&gt;0,'Orçamento-base'!C82,"")</f>
        <v/>
      </c>
      <c r="D82" s="156" t="str">
        <f>IF('Orçamento-base'!G82&gt;0,'Orçamento-base'!G82,"")</f>
        <v/>
      </c>
      <c r="E82" s="182" t="str">
        <f>IF('Orçamento-base'!H82&gt;0,'Orçamento-base'!H82,"")</f>
        <v/>
      </c>
      <c r="F82" s="156" t="str">
        <f>IF('Orçamento-base'!I82&gt;0,'Orçamento-base'!I82,"")</f>
        <v/>
      </c>
      <c r="G82" s="174"/>
      <c r="H82" s="156" t="str">
        <f t="shared" ref="H82:H87" si="3">IFERROR(IF(E82*G82&lt;&gt;0,ROUND(ROUND(E82,4)*ROUND(G82,4),2),""),"")</f>
        <v/>
      </c>
      <c r="I82" s="148"/>
      <c r="J82" s="148"/>
      <c r="K82" s="71"/>
    </row>
    <row r="83" spans="2:11" x14ac:dyDescent="0.25">
      <c r="B83" s="162" t="str">
        <f>'Orçamento-base'!B83</f>
        <v/>
      </c>
      <c r="C83" s="162" t="str">
        <f>IF('Orçamento-base'!C83&gt;0,'Orçamento-base'!C83,"")</f>
        <v/>
      </c>
      <c r="D83" s="156" t="str">
        <f>IF('Orçamento-base'!G83&gt;0,'Orçamento-base'!G83,"")</f>
        <v/>
      </c>
      <c r="E83" s="182" t="str">
        <f>IF('Orçamento-base'!H83&gt;0,'Orçamento-base'!H83,"")</f>
        <v/>
      </c>
      <c r="F83" s="156" t="str">
        <f>IF('Orçamento-base'!I83&gt;0,'Orçamento-base'!I83,"")</f>
        <v/>
      </c>
      <c r="G83" s="174"/>
      <c r="H83" s="156" t="str">
        <f t="shared" si="3"/>
        <v/>
      </c>
      <c r="I83" s="148"/>
      <c r="J83" s="148"/>
      <c r="K83" s="71"/>
    </row>
    <row r="84" spans="2:11" x14ac:dyDescent="0.25">
      <c r="B84" s="162" t="str">
        <f>'Orçamento-base'!B84</f>
        <v/>
      </c>
      <c r="C84" s="162" t="str">
        <f>IF('Orçamento-base'!C84&gt;0,'Orçamento-base'!C84,"")</f>
        <v/>
      </c>
      <c r="D84" s="156" t="str">
        <f>IF('Orçamento-base'!G84&gt;0,'Orçamento-base'!G84,"")</f>
        <v/>
      </c>
      <c r="E84" s="182" t="str">
        <f>IF('Orçamento-base'!H84&gt;0,'Orçamento-base'!H84,"")</f>
        <v/>
      </c>
      <c r="F84" s="156" t="str">
        <f>IF('Orçamento-base'!I84&gt;0,'Orçamento-base'!I84,"")</f>
        <v/>
      </c>
      <c r="G84" s="174"/>
      <c r="H84" s="156" t="str">
        <f t="shared" si="3"/>
        <v/>
      </c>
      <c r="I84" s="148"/>
      <c r="J84" s="148"/>
      <c r="K84" s="71"/>
    </row>
    <row r="85" spans="2:11" x14ac:dyDescent="0.25"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182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3"/>
        <v/>
      </c>
      <c r="I85" s="148"/>
      <c r="J85" s="148"/>
      <c r="K85" s="71"/>
    </row>
    <row r="86" spans="2:11" x14ac:dyDescent="0.25">
      <c r="B86" s="162" t="str">
        <f>'Orçamento-base'!B86</f>
        <v/>
      </c>
      <c r="C86" s="162" t="str">
        <f>IF('Orçamento-base'!C86&gt;0,'Orçamento-base'!C86,"")</f>
        <v/>
      </c>
      <c r="D86" s="156" t="str">
        <f>IF('Orçamento-base'!G86&gt;0,'Orçamento-base'!G86,"")</f>
        <v/>
      </c>
      <c r="E86" s="182" t="str">
        <f>IF('Orçamento-base'!H86&gt;0,'Orçamento-base'!H86,"")</f>
        <v/>
      </c>
      <c r="F86" s="156" t="str">
        <f>IF('Orçamento-base'!I86&gt;0,'Orçamento-base'!I86,"")</f>
        <v/>
      </c>
      <c r="G86" s="174"/>
      <c r="H86" s="156" t="str">
        <f t="shared" si="3"/>
        <v/>
      </c>
      <c r="I86" s="148"/>
      <c r="J86" s="148"/>
      <c r="K86" s="71"/>
    </row>
    <row r="87" spans="2:11" x14ac:dyDescent="0.25">
      <c r="B87" s="162" t="str">
        <f>'Orçamento-base'!B87</f>
        <v/>
      </c>
      <c r="C87" s="162" t="str">
        <f>IF('Orçamento-base'!C87&gt;0,'Orçamento-base'!C87,"")</f>
        <v/>
      </c>
      <c r="D87" s="156" t="str">
        <f>IF('Orçamento-base'!G87&gt;0,'Orçamento-base'!G87,"")</f>
        <v/>
      </c>
      <c r="E87" s="182" t="str">
        <f>IF('Orçamento-base'!H87&gt;0,'Orçamento-base'!H87,"")</f>
        <v/>
      </c>
      <c r="F87" s="156" t="str">
        <f>IF('Orçamento-base'!I87&gt;0,'Orçamento-base'!I87,"")</f>
        <v/>
      </c>
      <c r="G87" s="174"/>
      <c r="H87" s="156" t="str">
        <f t="shared" si="3"/>
        <v/>
      </c>
      <c r="I87" s="148"/>
      <c r="J87" s="148"/>
      <c r="K87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2023-02-09T11:48:55Z</dcterms:modified>
</cp:coreProperties>
</file>