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11-23 RP TUBOS DE CONCRETO\PROPOSTA\"/>
    </mc:Choice>
  </mc:AlternateContent>
  <xr:revisionPtr revIDLastSave="0" documentId="13_ncr:1_{E349711F-8B68-4689-B7AB-4389FCDE447D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H14" i="6" s="1"/>
  <c r="F14" i="6"/>
  <c r="A15" i="6"/>
  <c r="B15" i="6"/>
  <c r="C15" i="6"/>
  <c r="D15" i="6"/>
  <c r="E15" i="6"/>
  <c r="H15" i="6" s="1"/>
  <c r="F15" i="6"/>
  <c r="A16" i="6"/>
  <c r="B16" i="6"/>
  <c r="C16" i="6"/>
  <c r="D16" i="6"/>
  <c r="E16" i="6"/>
  <c r="F16" i="6"/>
  <c r="H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F24" i="6"/>
  <c r="H24" i="6"/>
  <c r="A25" i="6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F32" i="6"/>
  <c r="H32" i="6"/>
  <c r="A33" i="6"/>
  <c r="B33" i="6"/>
  <c r="C33" i="6"/>
  <c r="D33" i="6"/>
  <c r="E33" i="6"/>
  <c r="F33" i="6"/>
  <c r="H33" i="6"/>
  <c r="A34" i="6"/>
  <c r="B34" i="6"/>
  <c r="C34" i="6"/>
  <c r="D34" i="6"/>
  <c r="E34" i="6"/>
  <c r="H34" i="6" s="1"/>
  <c r="F34" i="6"/>
  <c r="A35" i="6"/>
  <c r="B35" i="6"/>
  <c r="C35" i="6"/>
  <c r="D35" i="6"/>
  <c r="E35" i="6"/>
  <c r="H35" i="6" s="1"/>
  <c r="F35" i="6"/>
  <c r="A36" i="6"/>
  <c r="B36" i="6"/>
  <c r="C36" i="6"/>
  <c r="D36" i="6"/>
  <c r="E36" i="6"/>
  <c r="F36" i="6"/>
  <c r="H36" i="6"/>
  <c r="A37" i="6"/>
  <c r="B37" i="6"/>
  <c r="C37" i="6"/>
  <c r="D37" i="6"/>
  <c r="E37" i="6"/>
  <c r="F37" i="6"/>
  <c r="H37" i="6"/>
  <c r="A38" i="6"/>
  <c r="B38" i="6"/>
  <c r="C38" i="6"/>
  <c r="D38" i="6"/>
  <c r="E38" i="6"/>
  <c r="H38" i="6" s="1"/>
  <c r="F38" i="6"/>
  <c r="A39" i="6"/>
  <c r="B39" i="6"/>
  <c r="C39" i="6"/>
  <c r="D39" i="6"/>
  <c r="E39" i="6"/>
  <c r="H39" i="6" s="1"/>
  <c r="F39" i="6"/>
  <c r="A40" i="6"/>
  <c r="B40" i="6"/>
  <c r="C40" i="6"/>
  <c r="D40" i="6"/>
  <c r="E40" i="6"/>
  <c r="F40" i="6"/>
  <c r="H40" i="6"/>
  <c r="A41" i="6"/>
  <c r="B41" i="6"/>
  <c r="C41" i="6"/>
  <c r="D41" i="6"/>
  <c r="E41" i="6"/>
  <c r="F41" i="6"/>
  <c r="H41" i="6"/>
  <c r="A42" i="6"/>
  <c r="B42" i="6"/>
  <c r="C42" i="6"/>
  <c r="D42" i="6"/>
  <c r="E42" i="6"/>
  <c r="H42" i="6" s="1"/>
  <c r="F42" i="6"/>
  <c r="A43" i="6"/>
  <c r="B43" i="6"/>
  <c r="C43" i="6"/>
  <c r="D43" i="6"/>
  <c r="E43" i="6"/>
  <c r="H43" i="6" s="1"/>
  <c r="F43" i="6"/>
  <c r="A44" i="6"/>
  <c r="B44" i="6"/>
  <c r="C44" i="6"/>
  <c r="D44" i="6"/>
  <c r="E44" i="6"/>
  <c r="F44" i="6"/>
  <c r="H44" i="6"/>
  <c r="A45" i="6"/>
  <c r="B45" i="6"/>
  <c r="C45" i="6"/>
  <c r="D45" i="6"/>
  <c r="E45" i="6"/>
  <c r="F45" i="6"/>
  <c r="H45" i="6"/>
  <c r="A46" i="6"/>
  <c r="B46" i="6"/>
  <c r="C46" i="6"/>
  <c r="D46" i="6"/>
  <c r="E46" i="6"/>
  <c r="H46" i="6" s="1"/>
  <c r="F46" i="6"/>
  <c r="A47" i="6"/>
  <c r="B47" i="6"/>
  <c r="C47" i="6"/>
  <c r="D47" i="6"/>
  <c r="E47" i="6"/>
  <c r="H47" i="6" s="1"/>
  <c r="F47" i="6"/>
  <c r="A48" i="6"/>
  <c r="B48" i="6"/>
  <c r="C48" i="6"/>
  <c r="D48" i="6"/>
  <c r="E48" i="6"/>
  <c r="F48" i="6"/>
  <c r="H48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B14" i="3" s="1"/>
  <c r="E12" i="6"/>
  <c r="H12" i="6" s="1"/>
  <c r="B15" i="3" l="1"/>
  <c r="B16" i="3"/>
  <c r="B17" i="3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20" i="3" s="1"/>
  <c r="B21" i="3" s="1"/>
  <c r="E13" i="6"/>
  <c r="H13" i="6" s="1"/>
  <c r="O13" i="3"/>
  <c r="B22" i="3" l="1"/>
  <c r="B23" i="3" s="1"/>
  <c r="B24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5" i="3" l="1"/>
  <c r="B26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7" i="3" l="1"/>
  <c r="B28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9" i="3" l="1"/>
  <c r="B30" i="3" s="1"/>
  <c r="B13" i="6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<sst xmlns="http://schemas.openxmlformats.org/spreadsheetml/2006/main" count="15116" uniqueCount="3995">
  <si>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</si>
  <si>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</si>
  <si>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</si>
  <si>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</si>
  <si>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</si>
  <si>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</si>
  <si>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</si>
  <si>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</si>
  <si>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</si>
  <si>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</si>
  <si>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</si>
  <si>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</si>
  <si>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</si>
  <si>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</si>
  <si>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</si>
  <si>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</si>
  <si>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</si>
  <si>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</si>
  <si>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</si>
  <si>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</si>
  <si>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</si>
  <si>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</si>
  <si>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</si>
  <si>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</si>
  <si>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</si>
  <si>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</si>
  <si>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</si>
  <si>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</si>
  <si>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</si>
  <si>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</si>
  <si>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</si>
  <si>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</si>
  <si>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</si>
  <si>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</si>
  <si>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</si>
  <si>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</si>
  <si>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</si>
  <si>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</si>
  <si>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</si>
  <si>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</si>
  <si>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</si>
  <si>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</si>
  <si>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</si>
  <si>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</si>
  <si>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</si>
  <si>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</si>
  <si>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</si>
  <si>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</si>
  <si>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</si>
  <si>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</si>
  <si>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</si>
  <si>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</si>
  <si>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</si>
  <si>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</si>
  <si>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</si>
  <si>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</si>
  <si>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</si>
  <si>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</si>
  <si>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</si>
  <si>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</si>
  <si>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</si>
  <si>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</si>
  <si>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</si>
  <si>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</si>
  <si>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</si>
  <si>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</si>
  <si>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</si>
  <si>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</si>
  <si>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</si>
  <si>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</si>
  <si>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</si>
  <si>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</si>
  <si>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</si>
  <si>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</si>
  <si>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</si>
  <si>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</si>
  <si>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</si>
  <si>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</si>
  <si>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</si>
  <si>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</si>
  <si>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</si>
  <si>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</si>
  <si>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</si>
  <si>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</si>
  <si>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</si>
  <si>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</si>
  <si>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</si>
  <si>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</si>
  <si>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</si>
  <si>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</si>
  <si>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</si>
  <si>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</si>
  <si>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</si>
  <si>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</si>
  <si>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</si>
  <si>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</si>
  <si>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</si>
  <si>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</si>
  <si>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</si>
  <si>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</si>
  <si>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</si>
  <si>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</si>
  <si>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</si>
  <si>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</si>
  <si>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</si>
  <si>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</si>
  <si>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</si>
  <si>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</si>
  <si>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</si>
  <si>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</si>
  <si>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</si>
  <si>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</si>
  <si>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</si>
  <si>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</si>
  <si>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</si>
  <si>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</si>
  <si>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</si>
  <si>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</si>
  <si>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</si>
  <si>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</si>
  <si>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</si>
  <si>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</si>
  <si>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</si>
  <si>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</si>
  <si>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</si>
  <si>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</si>
  <si>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</si>
  <si>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</si>
  <si>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</si>
  <si>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</si>
  <si>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</si>
  <si>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</si>
  <si>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</si>
  <si>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</si>
  <si>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</si>
  <si>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</si>
  <si>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</si>
  <si>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</si>
  <si>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</si>
  <si>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</si>
  <si>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</si>
  <si>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</si>
  <si>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</si>
  <si>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</si>
  <si>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</si>
  <si>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</si>
  <si>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</si>
  <si>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</si>
  <si>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</si>
  <si>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</si>
  <si>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</si>
  <si>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</si>
  <si>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</si>
  <si>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</si>
  <si>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</si>
  <si>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</si>
  <si>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</si>
  <si>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</si>
  <si>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</si>
  <si>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</si>
  <si>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</si>
  <si>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</si>
  <si>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</si>
  <si>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</si>
  <si>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</si>
  <si>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</si>
  <si>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</si>
  <si>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</si>
  <si>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</si>
  <si>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</si>
  <si>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</si>
  <si>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</si>
  <si>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</si>
  <si>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</si>
  <si>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</si>
  <si>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</si>
  <si>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</si>
  <si>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</si>
  <si>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</si>
  <si>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</si>
  <si>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</si>
  <si>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</si>
  <si>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</si>
  <si>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</si>
  <si>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</si>
  <si>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</si>
  <si>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</si>
  <si>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</si>
  <si>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</si>
  <si>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</si>
  <si>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</si>
  <si>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</si>
  <si>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</si>
  <si>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</si>
  <si>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</si>
  <si>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</si>
  <si>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</si>
  <si>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</si>
  <si>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</si>
  <si>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</si>
  <si>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</si>
  <si>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</si>
  <si>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</si>
  <si>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</si>
  <si>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</si>
  <si>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</si>
  <si>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</si>
  <si>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</si>
  <si>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</si>
  <si>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</si>
  <si>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</si>
  <si>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</si>
  <si>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</si>
  <si>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</si>
  <si>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</si>
  <si>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</si>
  <si>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</si>
  <si>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</si>
  <si>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</si>
  <si>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</si>
  <si>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</si>
  <si>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</si>
  <si>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</si>
  <si>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</si>
  <si>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</si>
  <si>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</si>
  <si>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</si>
  <si>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</si>
  <si>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</si>
  <si>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</si>
  <si>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</si>
  <si>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</si>
  <si>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</si>
  <si>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</si>
  <si>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</si>
  <si>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</si>
  <si>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</si>
  <si>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</si>
  <si>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</si>
  <si>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</si>
  <si>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</si>
  <si>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</si>
  <si>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</si>
  <si>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</si>
  <si>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</si>
  <si>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</si>
  <si>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</si>
  <si>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</si>
  <si>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</si>
  <si>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</si>
  <si>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</si>
  <si>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</si>
  <si>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</si>
  <si>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</si>
  <si>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</si>
  <si>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</si>
  <si>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</si>
  <si>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</si>
  <si>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</si>
  <si>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</si>
  <si>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</si>
  <si>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</si>
  <si>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</si>
  <si>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</si>
  <si>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</si>
  <si>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</si>
  <si>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</si>
  <si>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</si>
  <si>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</si>
  <si>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</si>
  <si>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</si>
  <si>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</si>
  <si>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</si>
  <si>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</si>
  <si>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</si>
  <si>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</si>
  <si>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</si>
  <si>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</si>
  <si>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</si>
  <si>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</si>
  <si>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</si>
  <si>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</si>
  <si>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</si>
  <si>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</si>
  <si>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</si>
  <si>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</si>
  <si>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</si>
  <si>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</si>
  <si>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</si>
  <si>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</si>
  <si>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</si>
  <si>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</si>
  <si>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</si>
  <si>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</si>
  <si>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</si>
  <si>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</si>
  <si>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</si>
  <si>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</si>
  <si>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</si>
  <si>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</si>
  <si>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</si>
  <si>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</si>
  <si>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</si>
  <si>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</si>
  <si>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</si>
  <si>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</si>
  <si>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</si>
  <si>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</si>
  <si>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</si>
  <si>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</si>
  <si>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</si>
  <si>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</si>
  <si>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</si>
  <si>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</si>
  <si>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</si>
  <si>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</si>
  <si>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</si>
  <si>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</si>
  <si>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</si>
  <si>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</si>
  <si>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</si>
  <si>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</si>
  <si>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</si>
  <si>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</si>
  <si>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</si>
  <si>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</si>
  <si>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</si>
  <si>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</si>
  <si>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</si>
  <si>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</si>
  <si>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</si>
  <si>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</si>
  <si>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</si>
  <si>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</si>
  <si>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</si>
  <si>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</si>
  <si>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</si>
  <si>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</si>
  <si>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</si>
  <si>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</si>
  <si>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</si>
  <si>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</si>
  <si>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</si>
  <si>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</si>
  <si>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</si>
  <si>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</si>
  <si>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</si>
  <si>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</si>
  <si>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</si>
  <si>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</si>
  <si>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</si>
  <si>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</si>
  <si>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</si>
  <si>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</si>
  <si>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</si>
  <si>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</si>
  <si>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</si>
  <si>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</si>
  <si>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</si>
  <si>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</si>
  <si>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</si>
  <si>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</si>
  <si>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</si>
  <si>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</si>
  <si>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</si>
  <si>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</si>
  <si>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</si>
  <si>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</si>
  <si>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</si>
  <si>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</si>
  <si>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</si>
  <si>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</si>
  <si>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</si>
  <si>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</si>
  <si>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</si>
  <si>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</si>
  <si>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</si>
  <si>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</si>
  <si>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</si>
  <si>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</si>
  <si>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</si>
  <si>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</si>
  <si>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</si>
  <si>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</si>
  <si>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</si>
  <si>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</si>
  <si>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</si>
  <si>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</si>
  <si>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</si>
  <si>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</si>
  <si>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</si>
  <si>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</si>
  <si>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</si>
  <si>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</si>
  <si>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</si>
  <si>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</si>
  <si>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</si>
  <si>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</si>
  <si>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</si>
  <si>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</si>
  <si>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</si>
  <si>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</si>
  <si>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</si>
  <si>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</si>
  <si>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</si>
  <si>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</si>
  <si>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</si>
  <si>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</si>
  <si>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</si>
  <si>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</si>
  <si>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</si>
  <si>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</si>
  <si>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</si>
  <si>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</si>
  <si>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</si>
  <si>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</si>
  <si>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</si>
  <si>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</si>
  <si>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</si>
  <si>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</si>
  <si>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</si>
  <si>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</si>
  <si>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</si>
  <si>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</si>
  <si>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</si>
  <si>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</si>
  <si>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</si>
  <si>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</si>
  <si>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</si>
  <si>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</si>
  <si>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</si>
  <si>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</si>
  <si>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</si>
  <si>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</si>
  <si>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</si>
  <si>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</si>
  <si>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</si>
  <si>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</si>
  <si>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</si>
  <si>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</si>
  <si>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</si>
  <si>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</si>
  <si>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</si>
  <si>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</si>
  <si>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</si>
  <si>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</si>
  <si>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</si>
  <si>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</si>
  <si>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</si>
  <si>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</si>
  <si>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</si>
  <si>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</si>
  <si>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</si>
  <si>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</si>
  <si>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</si>
  <si>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</si>
  <si>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</si>
  <si>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</si>
  <si>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</si>
  <si>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</si>
  <si>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</si>
  <si>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</si>
  <si>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</si>
  <si>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</si>
  <si>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</si>
  <si>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</si>
  <si>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</si>
  <si>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</si>
  <si>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</si>
  <si>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</si>
  <si>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</si>
  <si>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</si>
  <si>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</si>
  <si>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</si>
  <si>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</si>
  <si>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</si>
  <si>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</si>
  <si>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</si>
  <si>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</si>
  <si>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</si>
  <si>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</si>
  <si>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</si>
  <si>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</si>
  <si>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</si>
  <si>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</si>
  <si>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</si>
  <si>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</si>
  <si>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</si>
  <si>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</si>
  <si>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</si>
  <si>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</si>
  <si>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</si>
  <si>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</si>
  <si>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</si>
  <si>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</si>
  <si>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</si>
  <si>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</si>
  <si>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</si>
  <si>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</si>
  <si>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</si>
  <si>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</si>
  <si>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</si>
  <si>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</si>
  <si>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</si>
  <si>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</si>
  <si>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</si>
  <si>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</si>
  <si>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</si>
  <si>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</si>
  <si>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</si>
  <si>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</si>
  <si>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</si>
  <si>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</si>
  <si>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</si>
  <si>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</si>
  <si>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</si>
  <si>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</si>
  <si>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</si>
  <si>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</si>
  <si>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</si>
  <si>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</si>
  <si>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</si>
  <si>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</si>
  <si>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</si>
  <si>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</si>
  <si>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</si>
  <si>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</si>
  <si>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</si>
  <si>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</si>
  <si>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</si>
  <si>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</si>
  <si>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</si>
  <si>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</si>
  <si>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</si>
  <si>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</si>
  <si>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</si>
  <si>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</si>
  <si>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</si>
  <si>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</si>
  <si>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</si>
  <si>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</si>
  <si>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</si>
  <si>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</si>
  <si>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</si>
  <si>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</si>
  <si>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</si>
  <si>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</si>
  <si>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</si>
  <si>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</si>
  <si>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</si>
  <si>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</si>
  <si>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</si>
  <si>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</si>
  <si>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</si>
  <si>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</si>
  <si>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</si>
  <si>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</si>
  <si>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</si>
  <si>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</si>
  <si>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</si>
  <si>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</si>
  <si>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</si>
  <si>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</si>
  <si>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</si>
  <si>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</si>
  <si>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</si>
  <si>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</si>
  <si>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</si>
  <si>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</si>
  <si>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</si>
  <si>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</si>
  <si>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</si>
  <si>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</si>
  <si>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</si>
  <si>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</si>
  <si>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</si>
  <si>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</si>
  <si>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</si>
  <si>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</si>
  <si>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</si>
  <si>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</si>
  <si>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</si>
  <si>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</si>
  <si>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</si>
  <si>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</si>
  <si>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</si>
  <si>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</si>
  <si>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</si>
  <si>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</si>
  <si>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</si>
  <si>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</si>
  <si>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</si>
  <si>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</si>
  <si>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</si>
  <si>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</si>
  <si>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</si>
  <si>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</si>
  <si>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</si>
  <si>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</si>
  <si>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</si>
  <si>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</si>
  <si>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</si>
  <si>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</si>
  <si>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</si>
  <si>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</si>
  <si>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</si>
  <si>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</si>
  <si>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</si>
  <si>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</si>
  <si>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</si>
  <si>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</si>
  <si>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</si>
  <si>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</si>
  <si>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</si>
  <si>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</si>
  <si>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</si>
  <si>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</si>
  <si>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</si>
  <si>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</si>
  <si>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</si>
  <si>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</si>
  <si>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</si>
  <si>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</si>
  <si>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</si>
  <si>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</si>
  <si>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</si>
  <si>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</si>
  <si>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</si>
  <si>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</si>
  <si>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</si>
  <si>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</si>
  <si>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</si>
  <si>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</si>
  <si>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</si>
  <si>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</si>
  <si>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</si>
  <si>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</si>
  <si>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</si>
  <si>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</si>
  <si>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</si>
  <si>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</si>
  <si>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</si>
  <si>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</si>
  <si>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</si>
  <si>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</si>
  <si>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</si>
  <si>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</si>
  <si>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</si>
  <si>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</si>
  <si>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</si>
  <si>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</si>
  <si>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</si>
  <si>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</si>
  <si>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</si>
  <si>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</si>
  <si>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</si>
  <si>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</si>
  <si>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</si>
  <si>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</si>
  <si>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</si>
  <si>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</si>
  <si>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</si>
  <si>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</si>
  <si>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</si>
  <si>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</si>
  <si>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</si>
  <si>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</si>
  <si>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</si>
  <si>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</si>
  <si>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</si>
  <si>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</si>
  <si>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</si>
  <si>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</si>
  <si>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</si>
  <si>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</si>
  <si>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</si>
  <si>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</si>
  <si>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</si>
  <si>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</si>
  <si>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</si>
  <si>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</si>
  <si>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</si>
  <si>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</si>
  <si>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</si>
  <si>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</si>
  <si>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</si>
  <si>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</si>
  <si>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</si>
  <si>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</si>
  <si>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</si>
  <si>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</si>
  <si>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</si>
  <si>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</si>
  <si>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</si>
  <si>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</si>
  <si>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</si>
  <si>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</si>
  <si>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</si>
  <si>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</si>
  <si>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</si>
  <si>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</si>
  <si>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</si>
  <si>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</si>
  <si>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</si>
  <si>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</si>
  <si>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</si>
  <si>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</si>
  <si>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</si>
  <si>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</si>
  <si>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</si>
  <si>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</si>
  <si>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</si>
  <si>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</si>
  <si>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</si>
  <si>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</si>
  <si>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</si>
  <si>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</si>
  <si>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</si>
  <si>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</si>
  <si>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</si>
  <si>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</si>
  <si>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</si>
  <si>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</si>
  <si>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</si>
  <si>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</si>
  <si>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</si>
  <si>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</si>
  <si>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</si>
  <si>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</si>
  <si>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</si>
  <si>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</si>
  <si>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</si>
  <si>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</si>
  <si>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</si>
  <si>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</si>
  <si>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</si>
  <si>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</si>
  <si>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</si>
  <si>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</si>
  <si>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</si>
  <si>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</si>
  <si>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</si>
  <si>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</si>
  <si>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</si>
  <si>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</si>
  <si>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</si>
  <si>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</si>
  <si>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</si>
  <si>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</si>
  <si>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</si>
  <si>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</si>
  <si>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</si>
  <si>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</si>
  <si>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</si>
  <si>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</si>
  <si>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</si>
  <si>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</si>
  <si>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</si>
  <si>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</si>
  <si>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</si>
  <si>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</si>
  <si>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</si>
  <si>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</si>
  <si>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</si>
  <si>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</si>
  <si>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</si>
  <si>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</si>
  <si>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</si>
  <si>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</si>
  <si>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</si>
  <si>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</si>
  <si>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</si>
  <si>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</si>
  <si>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</si>
  <si>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</si>
  <si>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</si>
  <si>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</si>
  <si>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</si>
  <si>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</si>
  <si>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</si>
  <si>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</si>
  <si>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</si>
  <si>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</si>
  <si>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</si>
  <si>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</si>
  <si>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</si>
  <si>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</si>
  <si>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</si>
  <si>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</si>
  <si>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</si>
  <si>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</si>
  <si>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</si>
  <si>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</si>
  <si>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</si>
  <si>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</si>
  <si>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</si>
  <si>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</si>
  <si>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</si>
  <si>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</si>
  <si>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</si>
  <si>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</si>
  <si>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</si>
  <si>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</si>
  <si>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</si>
  <si>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</si>
  <si>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</si>
  <si>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</si>
  <si>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</si>
  <si>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</si>
  <si>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</si>
  <si>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</si>
  <si>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</si>
  <si>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</si>
  <si>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</si>
  <si>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</si>
  <si>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</si>
  <si>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</si>
  <si>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</si>
  <si>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</si>
  <si>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</si>
  <si>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</si>
  <si>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</si>
  <si>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</si>
  <si>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</si>
  <si>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</si>
  <si>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</si>
  <si>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</si>
  <si>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</si>
  <si>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</si>
  <si>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</si>
  <si>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</si>
  <si>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</si>
  <si>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</si>
  <si>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</si>
  <si>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</si>
  <si>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</si>
  <si>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</si>
  <si>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</si>
  <si>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</si>
  <si>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</si>
  <si>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</si>
  <si>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</si>
  <si>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</si>
  <si>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</si>
  <si>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</si>
  <si>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</si>
  <si>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</si>
  <si>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</si>
  <si>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</si>
  <si>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</si>
  <si>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</si>
  <si>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</si>
  <si>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</si>
  <si>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</si>
  <si>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</si>
  <si>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</si>
  <si>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</si>
  <si>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</si>
  <si>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</si>
  <si>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</si>
  <si>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</si>
  <si>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</si>
  <si>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</si>
  <si>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</si>
  <si>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</si>
  <si>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</si>
  <si>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</si>
  <si>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</si>
  <si>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</si>
  <si>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</si>
  <si>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</si>
  <si>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</si>
  <si>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</si>
  <si>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</si>
  <si>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</si>
  <si>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</si>
  <si>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</si>
  <si>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</si>
  <si>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</si>
  <si>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</si>
  <si>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</si>
  <si>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</si>
  <si>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</si>
  <si>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</si>
  <si>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</si>
  <si>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</si>
  <si>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</si>
  <si>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</si>
  <si>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</si>
  <si>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</si>
  <si>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</si>
  <si>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</si>
  <si>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</si>
  <si>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</si>
  <si>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</si>
  <si>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</si>
  <si>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</si>
  <si>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</si>
  <si>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</si>
  <si>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</si>
  <si>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</si>
  <si>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</si>
  <si>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</si>
  <si>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</si>
  <si>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</si>
  <si>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</si>
  <si>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</si>
  <si>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</si>
  <si>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</si>
  <si>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</si>
  <si>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</si>
  <si>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</si>
  <si>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</si>
  <si>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</si>
  <si>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</si>
  <si>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</si>
  <si>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</si>
  <si>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</si>
  <si>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</si>
  <si>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</si>
  <si>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</si>
  <si>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</si>
  <si>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</si>
  <si>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</si>
  <si>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</si>
  <si>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</si>
  <si>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</si>
  <si>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</si>
  <si>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</si>
  <si>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</si>
  <si>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</si>
  <si>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</si>
  <si>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</si>
  <si>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</si>
  <si>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</si>
  <si>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</si>
  <si>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</si>
  <si>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</si>
  <si>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</si>
  <si>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</si>
  <si>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</si>
  <si>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</si>
  <si>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</si>
  <si>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</si>
  <si>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</si>
  <si>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</si>
  <si>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</si>
  <si>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</si>
  <si>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</si>
  <si>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</si>
  <si>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</si>
  <si>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</si>
  <si>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</si>
  <si>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</si>
  <si>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</si>
  <si>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</si>
  <si>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</si>
  <si>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</si>
  <si>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</si>
  <si>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</si>
  <si>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</si>
  <si>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</si>
  <si>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</si>
  <si>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</si>
  <si>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</si>
  <si>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</si>
  <si>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</si>
  <si>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</si>
  <si>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</si>
  <si>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</si>
  <si>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</si>
  <si>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</si>
  <si>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</si>
  <si>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</si>
  <si>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</si>
  <si>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</si>
  <si>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</si>
  <si>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</si>
  <si>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</si>
  <si>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</si>
  <si>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</si>
  <si>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</si>
  <si>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</si>
  <si>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</si>
  <si>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</si>
  <si>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</si>
  <si>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</si>
  <si>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</si>
  <si>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</si>
  <si>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</si>
  <si>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</si>
  <si>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</si>
  <si>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</si>
  <si>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</si>
  <si>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</si>
  <si>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</si>
  <si>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</si>
  <si>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</si>
  <si>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</si>
  <si>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</si>
  <si>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</si>
  <si>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</si>
  <si>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</si>
  <si>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</si>
  <si>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</si>
  <si>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</si>
  <si>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</si>
  <si>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</si>
  <si>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</si>
  <si>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</si>
  <si>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</si>
  <si>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</si>
  <si>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</si>
  <si>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</si>
  <si>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</si>
  <si>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</si>
  <si>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</si>
  <si>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</si>
  <si>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</si>
  <si>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</si>
  <si>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</si>
  <si>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</si>
  <si>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</si>
  <si>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</si>
  <si>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</si>
  <si>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</si>
  <si>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</si>
  <si>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</si>
  <si>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</si>
  <si>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</si>
  <si>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</si>
  <si>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</si>
  <si>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</si>
  <si>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</si>
  <si>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</si>
  <si>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</si>
  <si>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</si>
  <si>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</si>
  <si>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</si>
  <si>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</si>
  <si>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</si>
  <si>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</si>
  <si>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</si>
  <si>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</si>
  <si>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</si>
  <si>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</si>
  <si>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</si>
  <si>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</si>
  <si>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</si>
  <si>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</si>
  <si>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</si>
  <si>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</si>
  <si>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</si>
  <si>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</si>
  <si>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</si>
  <si>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</si>
  <si>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</si>
  <si>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</si>
  <si>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</si>
  <si>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</si>
  <si>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</si>
  <si>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</si>
  <si>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</si>
  <si>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</si>
  <si>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</si>
  <si>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</si>
  <si>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</si>
  <si>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</si>
  <si>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</si>
  <si>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</si>
  <si>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</si>
  <si>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</si>
  <si>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</si>
  <si>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</si>
  <si>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</si>
  <si>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</si>
  <si>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</si>
  <si>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</si>
  <si>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</si>
  <si>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</si>
  <si>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</si>
  <si>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</si>
  <si>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</si>
  <si>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</si>
  <si>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</si>
  <si>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</si>
  <si>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</si>
  <si>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</si>
  <si>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</si>
  <si>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</si>
  <si>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</si>
  <si>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</si>
  <si>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</si>
  <si>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</si>
  <si>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</si>
  <si>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</si>
  <si>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</si>
  <si>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</si>
  <si>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</si>
  <si>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</si>
  <si>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</si>
  <si>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</si>
  <si>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</si>
  <si>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</si>
  <si>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</si>
  <si>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</si>
  <si>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</si>
  <si>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</si>
  <si>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</si>
  <si>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</si>
  <si>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</si>
  <si>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</si>
  <si>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</si>
  <si>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</si>
  <si>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</si>
  <si>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</si>
  <si>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</si>
  <si>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</si>
  <si>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</si>
  <si>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</si>
  <si>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</si>
  <si>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</si>
  <si>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</si>
  <si>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</si>
  <si>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</si>
  <si>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</si>
  <si>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</si>
  <si>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</si>
  <si>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</si>
  <si>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</si>
  <si>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</si>
  <si>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</si>
  <si>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</si>
  <si>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</si>
  <si>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</si>
  <si>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</si>
  <si>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</si>
  <si>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</si>
  <si>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</si>
  <si>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</si>
  <si>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</si>
  <si>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</si>
  <si>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</si>
  <si>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</si>
  <si>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</si>
  <si>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</si>
  <si>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</si>
  <si>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</si>
  <si>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</si>
  <si>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</si>
  <si>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</si>
  <si>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</si>
  <si>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</si>
  <si>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</si>
  <si>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</si>
  <si>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</si>
  <si>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</si>
  <si>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</si>
  <si>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</si>
  <si>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</si>
  <si>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</si>
  <si>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</si>
  <si>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</si>
  <si>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</si>
  <si>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</si>
  <si>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</si>
  <si>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</si>
  <si>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</si>
  <si>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</si>
  <si>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</si>
  <si>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</si>
  <si>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</si>
  <si>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</si>
  <si>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</si>
  <si>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</si>
  <si>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</si>
  <si>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</si>
  <si>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</si>
  <si>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</si>
  <si>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</si>
  <si>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</si>
  <si>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</si>
  <si>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</si>
  <si>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</si>
  <si>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</si>
  <si>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</si>
  <si>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</si>
  <si>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</si>
  <si>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</si>
  <si>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</si>
  <si>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</si>
  <si>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</si>
  <si>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</si>
  <si>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</si>
  <si>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</si>
  <si>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</si>
  <si>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</si>
  <si>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</si>
  <si>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</si>
  <si>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</si>
  <si>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</si>
  <si>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</si>
  <si>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</si>
  <si>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</si>
  <si>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</si>
  <si>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</si>
  <si>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</si>
  <si>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</si>
  <si>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</si>
  <si>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</si>
  <si>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</si>
  <si>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</si>
  <si>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</si>
  <si>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</si>
  <si>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</si>
  <si>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</si>
  <si>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</si>
  <si>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</si>
  <si>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</si>
  <si>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</si>
  <si>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</si>
  <si>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</si>
  <si>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</si>
  <si>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</si>
  <si>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</si>
  <si>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</si>
  <si>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</si>
  <si>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</si>
  <si>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</si>
  <si>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</si>
  <si>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</si>
  <si>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</si>
  <si>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</si>
  <si>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</si>
  <si>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</si>
  <si>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</si>
  <si>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</si>
  <si>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</si>
  <si>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</si>
  <si>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</si>
  <si>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</si>
  <si>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</si>
  <si>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</si>
  <si>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</si>
  <si>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</si>
  <si>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</si>
  <si>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</si>
  <si>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</si>
  <si>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</si>
  <si>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</si>
  <si>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</si>
  <si>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</si>
  <si>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</si>
  <si>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</si>
  <si>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</si>
  <si>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</si>
  <si>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</si>
  <si>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</si>
  <si>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</si>
  <si>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</si>
  <si>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</si>
  <si>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</si>
  <si>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</si>
  <si>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</si>
  <si>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</si>
  <si>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</si>
  <si>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</si>
  <si>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</si>
  <si>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</si>
  <si>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</si>
  <si>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</si>
  <si>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</si>
  <si>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</si>
  <si>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</si>
  <si>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</si>
  <si>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</si>
  <si>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</si>
  <si>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</si>
  <si>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</si>
  <si>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</si>
  <si>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</si>
  <si>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</si>
  <si>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</si>
  <si>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</si>
  <si>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</si>
  <si>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</si>
  <si>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</si>
  <si>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</si>
  <si>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</si>
  <si>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</si>
  <si>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</si>
  <si>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</si>
  <si>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</si>
  <si>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</si>
  <si>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</si>
  <si>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</si>
  <si>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</si>
  <si>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</si>
  <si>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</si>
  <si>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</si>
  <si>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</si>
  <si>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</si>
  <si>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</si>
  <si>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</si>
  <si>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</si>
  <si>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</si>
  <si>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</si>
  <si>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</si>
  <si>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</si>
  <si>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</si>
  <si>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</si>
  <si>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</si>
  <si>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</si>
  <si>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</si>
  <si>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</si>
  <si>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</si>
  <si>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</si>
  <si>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</si>
  <si>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</si>
  <si>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</si>
  <si>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</si>
  <si>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</si>
  <si>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</si>
  <si>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</si>
  <si>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</si>
  <si>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</si>
  <si>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</si>
  <si>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</si>
  <si>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</si>
  <si>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</si>
  <si>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</si>
  <si>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</si>
  <si>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</si>
  <si>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</si>
  <si>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</si>
  <si>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</si>
  <si>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</si>
  <si>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</si>
  <si>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</si>
  <si>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</si>
  <si>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</si>
  <si>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</si>
  <si>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</si>
  <si>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</si>
  <si>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</si>
  <si>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</si>
  <si>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</si>
  <si>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</si>
  <si>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</si>
  <si>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</si>
  <si>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</si>
  <si>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</si>
  <si>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</si>
  <si>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</si>
  <si>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</si>
  <si>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</si>
  <si>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</si>
  <si>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</si>
  <si>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</si>
  <si>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</si>
  <si>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</si>
  <si>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</si>
  <si>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</si>
  <si>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</si>
  <si>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</si>
  <si>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</si>
  <si>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</si>
  <si>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</si>
  <si>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</si>
  <si>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</si>
  <si>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</si>
  <si>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</si>
  <si>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</si>
  <si>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</si>
  <si>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</si>
  <si>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</si>
  <si>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</si>
  <si>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</si>
  <si>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</si>
  <si>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</si>
  <si>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</si>
  <si>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</si>
  <si>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</si>
  <si>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</si>
  <si>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</si>
  <si>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</si>
  <si>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</si>
  <si>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</si>
  <si>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</si>
  <si>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</si>
  <si>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</si>
  <si>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</si>
  <si>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</si>
  <si>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</si>
  <si>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</si>
  <si>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</si>
  <si>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</si>
  <si>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</si>
  <si>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</si>
  <si>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</si>
  <si>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</si>
  <si>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</si>
  <si>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</si>
  <si>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</si>
  <si>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</si>
  <si>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</si>
  <si>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</si>
  <si>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</si>
  <si>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</si>
  <si>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</si>
  <si>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</si>
  <si>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</si>
  <si>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</si>
  <si>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</si>
  <si>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</si>
  <si>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</si>
  <si>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</si>
  <si>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</si>
  <si>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</si>
  <si>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</si>
  <si>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</si>
  <si>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</si>
  <si>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</si>
  <si>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</si>
  <si>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</si>
  <si>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</si>
  <si>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</si>
  <si>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</si>
  <si>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</si>
  <si>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</si>
  <si>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</si>
  <si>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</si>
  <si>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</si>
  <si>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</si>
  <si>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</si>
  <si>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</si>
  <si>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</si>
  <si>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</si>
  <si>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</si>
  <si>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</si>
  <si>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</si>
  <si>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</si>
  <si>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</si>
  <si>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</si>
  <si>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</si>
  <si>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</si>
  <si>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</si>
  <si>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</si>
  <si>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</si>
  <si>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</si>
  <si>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</si>
  <si>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</si>
  <si>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</si>
  <si>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</si>
  <si>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</si>
  <si>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</si>
  <si>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</si>
  <si>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</si>
  <si>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</si>
  <si>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</si>
  <si>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</si>
  <si>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</si>
  <si>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</si>
  <si>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</si>
  <si>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</si>
  <si>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</si>
  <si>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</si>
  <si>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</si>
  <si>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</si>
  <si>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</si>
  <si>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</si>
  <si>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</si>
  <si>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</si>
  <si>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</si>
  <si>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</si>
  <si>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</si>
  <si>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</si>
  <si>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</si>
  <si>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</si>
  <si>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</si>
  <si>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</si>
  <si>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</si>
  <si>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</si>
  <si>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</si>
  <si>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</si>
  <si>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</si>
  <si>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</si>
  <si>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</si>
  <si>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</si>
  <si>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</si>
  <si>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</si>
  <si>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</si>
  <si>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</si>
  <si>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</si>
  <si>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</si>
  <si>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</si>
  <si>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</si>
  <si>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</si>
  <si>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</si>
  <si>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</si>
  <si>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</si>
  <si>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</si>
  <si>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</si>
  <si>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</si>
  <si>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</si>
  <si>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</si>
  <si>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</si>
  <si>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</si>
  <si>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</si>
  <si>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</si>
  <si>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</si>
  <si>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</si>
  <si>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</si>
  <si>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</si>
  <si>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</si>
  <si>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</si>
  <si>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</si>
  <si>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</si>
  <si>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</si>
  <si>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</si>
  <si>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</si>
  <si>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</si>
  <si>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</si>
  <si>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</si>
  <si>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</si>
  <si>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</si>
  <si>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</si>
  <si>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</si>
  <si>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</si>
  <si>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</si>
  <si>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</si>
  <si>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</si>
  <si>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</si>
  <si>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</si>
  <si>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</si>
  <si>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</si>
  <si>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</si>
  <si>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</si>
  <si>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</si>
  <si>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</si>
  <si>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</si>
  <si>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</si>
  <si>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</si>
  <si>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</si>
  <si>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</si>
  <si>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</si>
  <si>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</si>
  <si>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</si>
  <si>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</si>
  <si>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</si>
  <si>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</si>
  <si>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</si>
  <si>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</si>
  <si>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</si>
  <si>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</si>
  <si>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</si>
  <si>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</si>
  <si>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</si>
  <si>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</si>
  <si>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</si>
  <si>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</si>
  <si>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</si>
  <si>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</si>
  <si>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</si>
  <si>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</si>
  <si>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</si>
  <si>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</si>
  <si>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</si>
  <si>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</si>
  <si>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</si>
  <si>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</si>
  <si>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</si>
  <si>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</si>
  <si>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</si>
  <si>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</si>
  <si>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</si>
  <si>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</si>
  <si>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</si>
  <si>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</si>
  <si>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</si>
  <si>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</si>
  <si>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</si>
  <si>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</si>
  <si>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</si>
  <si>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</si>
  <si>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</si>
  <si>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</si>
  <si>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</si>
  <si>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</si>
  <si>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</si>
  <si>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</si>
  <si>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</si>
  <si>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</si>
  <si>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</si>
  <si>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</si>
  <si>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</si>
  <si>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</si>
  <si>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</si>
  <si>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</si>
  <si>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</si>
  <si>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</si>
  <si>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</si>
  <si>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</si>
  <si>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</si>
  <si>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</si>
  <si>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</si>
  <si>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</si>
  <si>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</si>
  <si>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</si>
  <si>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</si>
  <si>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</si>
  <si>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</si>
  <si>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</si>
  <si>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</si>
  <si>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</si>
  <si>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</si>
  <si>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</si>
  <si>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</si>
  <si>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</si>
  <si>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</si>
  <si>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</si>
  <si>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</si>
  <si>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</si>
  <si>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</si>
  <si>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</si>
  <si>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</si>
  <si>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</si>
  <si>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</si>
  <si>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</si>
  <si>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</si>
  <si>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</si>
  <si>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</si>
  <si>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</si>
  <si>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</si>
  <si>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</si>
  <si>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</si>
  <si>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</si>
  <si>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</si>
  <si>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</si>
  <si>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</si>
  <si>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</si>
  <si>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</si>
  <si>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</si>
  <si>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</si>
  <si>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</si>
  <si>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</si>
  <si>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</si>
  <si>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</si>
  <si>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</si>
  <si>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</si>
  <si>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</si>
  <si>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</si>
  <si>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</si>
  <si>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</si>
  <si>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</si>
  <si>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</si>
  <si>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</si>
  <si>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</si>
  <si>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</si>
  <si>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</si>
  <si>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</si>
  <si>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</si>
  <si>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</si>
  <si>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</si>
  <si>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</si>
  <si>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</si>
  <si>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</si>
  <si>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</si>
  <si>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</si>
  <si>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</si>
  <si>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</si>
  <si>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</si>
  <si>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</si>
  <si>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</si>
  <si>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</si>
  <si>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</si>
  <si>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</si>
  <si>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</si>
  <si>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</si>
  <si>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</si>
  <si>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</si>
  <si>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</si>
  <si>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</si>
  <si>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</si>
  <si>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</si>
  <si>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</si>
  <si>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</si>
  <si>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</si>
  <si>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</si>
  <si>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</si>
  <si>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</si>
  <si>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</si>
  <si>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</si>
  <si>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</si>
  <si>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</si>
  <si>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</si>
  <si>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</si>
  <si>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</si>
  <si>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</si>
  <si>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</si>
  <si>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</si>
  <si>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</si>
  <si>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</si>
  <si>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</si>
  <si>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</si>
  <si>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</si>
  <si>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</si>
  <si>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</si>
  <si>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</si>
  <si>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</si>
  <si>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</si>
  <si>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</si>
  <si>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</si>
  <si>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</si>
  <si>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</si>
  <si>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</si>
  <si>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</si>
  <si>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</si>
  <si>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</si>
  <si>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</si>
  <si>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</si>
  <si>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</si>
  <si>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</si>
  <si>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</si>
  <si>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</si>
  <si>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</si>
  <si>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</si>
  <si>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</si>
  <si>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</si>
  <si>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</si>
  <si>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</si>
  <si>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</si>
  <si>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</si>
  <si>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</si>
  <si>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</si>
  <si>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</si>
  <si>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</si>
  <si>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</si>
  <si>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</si>
  <si>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</si>
  <si>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</si>
  <si>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</si>
  <si>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</si>
  <si>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</si>
  <si>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</si>
  <si>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</si>
  <si>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</si>
  <si>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</si>
  <si>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</si>
  <si>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</si>
  <si>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</si>
  <si>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</si>
  <si>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</si>
  <si>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</si>
  <si>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</si>
  <si>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</si>
  <si>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</si>
  <si>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</si>
  <si>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</si>
  <si>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</si>
  <si>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</si>
  <si>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</si>
  <si>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</si>
  <si>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</si>
  <si>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</si>
  <si>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</si>
  <si>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</si>
  <si>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</si>
  <si>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</si>
  <si>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</si>
  <si>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</si>
  <si>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</si>
  <si>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</si>
  <si>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</si>
  <si>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</si>
  <si>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</si>
  <si>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</si>
  <si>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</si>
  <si>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</si>
  <si>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</si>
  <si>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</si>
  <si>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</si>
  <si>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</si>
  <si>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</si>
  <si>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</si>
  <si>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</si>
  <si>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</si>
  <si>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</si>
  <si>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</si>
  <si>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</si>
  <si>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</si>
  <si>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</si>
  <si>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</si>
  <si>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</si>
  <si>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</si>
  <si>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</si>
  <si>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</si>
  <si>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</si>
  <si>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</si>
  <si>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</si>
  <si>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</si>
  <si>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</si>
  <si>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</si>
  <si>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</si>
  <si>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</si>
  <si>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</si>
  <si>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</si>
  <si>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</si>
  <si>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</si>
  <si>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</si>
  <si>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</si>
  <si>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</si>
  <si>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</si>
  <si>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</si>
  <si>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</si>
  <si>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</si>
  <si>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</si>
  <si>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</si>
  <si>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</si>
  <si>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</si>
  <si>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</si>
  <si>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</si>
  <si>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</si>
  <si>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</si>
  <si>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</si>
  <si>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</si>
  <si>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</si>
  <si>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</si>
  <si>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</si>
  <si>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</si>
  <si>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</si>
  <si>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</si>
  <si>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</si>
  <si>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</si>
  <si>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</si>
  <si>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</si>
  <si>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</si>
  <si>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</si>
  <si>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</si>
  <si>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</si>
  <si>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</si>
  <si>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</si>
  <si>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</si>
  <si>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</si>
  <si>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</si>
  <si>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</si>
  <si>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</si>
  <si>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</si>
  <si>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</si>
  <si>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</si>
  <si>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</si>
  <si>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</si>
  <si>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</si>
  <si>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</si>
  <si>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</si>
  <si>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</si>
  <si>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</si>
  <si>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</si>
  <si>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</si>
  <si>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</si>
  <si>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</si>
  <si>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</si>
  <si>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</si>
  <si>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</si>
  <si>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</si>
  <si>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</si>
  <si>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</si>
  <si>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</si>
  <si>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</si>
  <si>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</si>
  <si>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</si>
  <si>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</si>
  <si>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</si>
  <si>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</si>
  <si>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</si>
  <si>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</si>
  <si>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</si>
  <si>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</si>
  <si>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</si>
  <si>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</si>
  <si>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</si>
  <si>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</si>
  <si>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</si>
  <si>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</si>
  <si>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</si>
  <si>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</si>
  <si>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</si>
  <si>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</si>
  <si>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</si>
  <si>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</si>
  <si>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</si>
  <si>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</si>
  <si>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</si>
  <si>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</si>
  <si>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</si>
  <si>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</si>
  <si>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</si>
  <si>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</si>
  <si>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</si>
  <si>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</si>
  <si>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</si>
  <si>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</si>
  <si>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</si>
  <si>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</si>
  <si>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</si>
  <si>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</si>
  <si>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</si>
  <si>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</si>
  <si>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</si>
  <si>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</si>
  <si>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</si>
  <si>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</si>
  <si>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</si>
  <si>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</si>
  <si>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</si>
  <si>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</si>
  <si>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</si>
  <si>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</si>
  <si>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</si>
  <si>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</si>
  <si>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</si>
  <si>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</si>
  <si>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</si>
  <si>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</si>
  <si>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</si>
  <si>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</si>
  <si>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</si>
  <si>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</si>
  <si>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</si>
  <si>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</si>
  <si>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</si>
  <si>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</si>
  <si>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</si>
  <si>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</si>
  <si>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</si>
  <si>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</si>
  <si>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</si>
  <si>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</si>
  <si>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</si>
  <si>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</si>
  <si>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</si>
  <si>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</si>
  <si>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</si>
  <si>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</si>
  <si>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</si>
  <si>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</si>
  <si>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</si>
  <si>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</si>
  <si>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</si>
  <si>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</si>
  <si>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</si>
  <si>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</si>
  <si>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</si>
  <si>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</si>
  <si>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</si>
  <si>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</si>
  <si>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</si>
  <si>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</si>
  <si>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</si>
  <si>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</si>
  <si>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</si>
  <si>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</si>
  <si>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</si>
  <si>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</si>
  <si>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</si>
  <si>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</si>
  <si>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</si>
  <si>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</si>
  <si>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</si>
  <si>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</si>
  <si>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</si>
  <si>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</si>
  <si>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</si>
  <si>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</si>
  <si>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</si>
  <si>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</si>
  <si>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</si>
  <si>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</si>
  <si>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</si>
  <si>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</si>
  <si>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</si>
  <si>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</si>
  <si>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</si>
  <si>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</si>
  <si>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</si>
  <si>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</si>
  <si>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</si>
  <si>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</si>
  <si>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</si>
  <si>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</si>
  <si>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</si>
  <si>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</si>
  <si>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</si>
  <si>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</si>
  <si>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</si>
  <si>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</si>
  <si>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</si>
  <si>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</si>
  <si>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</si>
  <si>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</si>
  <si>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</si>
  <si>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</si>
  <si>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</si>
  <si>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</si>
  <si>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</si>
  <si>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</si>
  <si>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</si>
  <si>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</si>
  <si>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</si>
  <si>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</si>
  <si>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</si>
  <si>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</si>
  <si>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</si>
  <si>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</si>
  <si>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</si>
  <si>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</si>
  <si>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</si>
  <si>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</si>
  <si>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</si>
  <si>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</si>
  <si>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</si>
  <si>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</si>
  <si>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</si>
  <si>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</si>
  <si>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</si>
  <si>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</si>
  <si>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</si>
  <si>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</si>
  <si>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</si>
  <si>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</si>
  <si>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</si>
  <si>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</si>
  <si>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</si>
  <si>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</si>
  <si>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</si>
  <si>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</si>
  <si>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</si>
  <si>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</si>
  <si>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</si>
  <si>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</si>
  <si>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</si>
  <si>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</si>
  <si>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</si>
  <si>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</si>
  <si>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</si>
  <si>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</si>
  <si>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</si>
  <si>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</si>
  <si>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</si>
  <si>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</si>
  <si>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</si>
  <si>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</si>
  <si>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</si>
  <si>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</si>
  <si>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</si>
  <si>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</si>
  <si>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</si>
  <si>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</si>
  <si>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</si>
  <si>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</si>
  <si>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</si>
  <si>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</si>
  <si>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</si>
  <si>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</si>
  <si>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</si>
  <si>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</si>
  <si>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</si>
  <si>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</si>
  <si>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</si>
  <si>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</si>
  <si>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</si>
  <si>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</si>
  <si>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</si>
  <si>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</si>
  <si>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</si>
  <si>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</si>
  <si>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</si>
  <si>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</si>
  <si>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</si>
  <si>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</si>
  <si>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</si>
  <si>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</si>
  <si>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</si>
  <si>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</si>
  <si>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</si>
  <si>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</si>
  <si>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</si>
  <si>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</si>
  <si>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</si>
  <si>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</si>
  <si>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</si>
  <si>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</si>
  <si>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</si>
  <si>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</si>
  <si>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</si>
  <si>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</si>
  <si>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</si>
  <si>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</si>
  <si>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</si>
  <si>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</si>
  <si>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</si>
  <si>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</si>
  <si>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</si>
  <si>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</si>
  <si>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</si>
  <si>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</si>
  <si>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</si>
  <si>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</si>
  <si>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</si>
  <si>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</si>
  <si>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</si>
  <si>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</si>
  <si>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</si>
  <si>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</si>
  <si>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</si>
  <si>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</si>
  <si>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</si>
  <si>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</si>
  <si>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</si>
  <si>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</si>
  <si>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</si>
  <si>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</si>
  <si>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</si>
  <si>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</si>
  <si>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</si>
  <si>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</si>
  <si>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</si>
  <si>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</si>
  <si>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</si>
  <si>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</si>
  <si>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</si>
  <si>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</si>
  <si>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</si>
  <si>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</si>
  <si>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</si>
  <si>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</si>
  <si>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</si>
  <si>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</si>
  <si>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</si>
  <si>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</si>
  <si>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</si>
  <si>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</si>
  <si>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</si>
  <si>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</si>
  <si>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</si>
  <si>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</si>
  <si>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</si>
  <si>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</si>
  <si>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</si>
  <si>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</si>
  <si>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</si>
  <si>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</si>
  <si>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</si>
  <si>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</si>
  <si>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</si>
  <si>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</si>
  <si>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</si>
  <si>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</si>
  <si>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</si>
  <si>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</si>
  <si>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</si>
  <si>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</si>
  <si>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</si>
  <si>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</si>
  <si>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</si>
  <si>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</si>
  <si>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</si>
  <si>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</si>
  <si>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</si>
  <si>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</si>
  <si>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</si>
  <si>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</si>
  <si>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</si>
  <si>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</si>
  <si>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</si>
  <si>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</si>
  <si>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</si>
  <si>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</si>
  <si>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</si>
  <si>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</si>
  <si>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</si>
  <si>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</si>
  <si>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</si>
  <si>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</si>
  <si>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</si>
  <si>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</si>
  <si>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</si>
  <si>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</si>
  <si>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</si>
  <si>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</si>
  <si>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</si>
  <si>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</si>
  <si>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</si>
  <si>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</si>
  <si>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</si>
  <si>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</si>
  <si>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</si>
  <si>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</si>
  <si>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</si>
  <si>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</si>
  <si>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</si>
  <si>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</si>
  <si>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</si>
  <si>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</si>
  <si>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</si>
  <si>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</si>
  <si>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</si>
  <si>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</si>
  <si>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</si>
  <si>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</si>
  <si>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</si>
  <si>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</si>
  <si>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</si>
  <si>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</si>
  <si>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</si>
  <si>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</si>
  <si>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</si>
  <si>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</si>
  <si>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</si>
  <si>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</si>
  <si>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</si>
  <si>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</si>
  <si>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</si>
  <si>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</si>
  <si>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</si>
  <si>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</si>
  <si>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</si>
  <si>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</si>
  <si>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</si>
  <si>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</si>
  <si>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</si>
  <si>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</si>
  <si>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</si>
  <si>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</si>
  <si>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</si>
  <si>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</si>
  <si>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</si>
  <si>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</si>
  <si>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</si>
  <si>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</si>
  <si>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</si>
  <si>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</si>
  <si>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</si>
  <si>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</si>
  <si>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</si>
  <si>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</si>
  <si>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</si>
  <si>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</si>
  <si>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</si>
  <si>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</si>
  <si>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</si>
  <si>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</si>
  <si>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</si>
  <si>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</si>
  <si>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</si>
  <si>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</si>
  <si>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</si>
  <si>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</si>
  <si>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</si>
  <si>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</si>
  <si>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</si>
  <si>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</si>
  <si>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</si>
  <si>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</si>
  <si>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</si>
  <si>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</si>
  <si>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</si>
  <si>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</si>
  <si>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</si>
  <si>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</si>
  <si>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</si>
  <si>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</si>
  <si>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</si>
  <si>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</si>
  <si>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</si>
  <si>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</si>
  <si>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</si>
  <si>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</si>
  <si>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</si>
  <si>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</si>
  <si>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</si>
  <si>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</si>
  <si>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</si>
  <si>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</si>
  <si>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</si>
  <si>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</si>
  <si>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</si>
  <si>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</si>
  <si>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</si>
  <si>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</si>
  <si>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</si>
  <si>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</si>
  <si>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</si>
  <si>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</si>
  <si>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</si>
  <si>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</si>
  <si>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</si>
  <si>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</si>
  <si>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</si>
  <si>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</si>
  <si>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</si>
  <si>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</si>
  <si>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</si>
  <si>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</si>
  <si>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</si>
  <si>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</si>
  <si>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</si>
  <si>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</si>
  <si>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</si>
  <si>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</si>
  <si>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</si>
  <si>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</si>
  <si>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</si>
  <si>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</si>
  <si>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</si>
  <si>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</si>
  <si>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</si>
  <si>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</si>
  <si>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</si>
  <si>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</si>
  <si>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</si>
  <si>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</si>
  <si>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</si>
  <si>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</si>
  <si>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</si>
  <si>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</si>
  <si>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</si>
  <si>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</si>
  <si>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</si>
  <si>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</si>
  <si>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</si>
  <si>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</si>
  <si>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</si>
  <si>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</si>
  <si>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</si>
  <si>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</si>
  <si>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</si>
  <si>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</si>
  <si>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</si>
  <si>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</si>
  <si>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</si>
  <si>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</si>
  <si>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</si>
  <si>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</si>
  <si>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</si>
  <si>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</si>
  <si>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</si>
  <si>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</si>
  <si>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</si>
  <si>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</si>
  <si>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</si>
  <si>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</si>
  <si>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</si>
  <si>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</si>
  <si>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</si>
  <si>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</si>
  <si>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</si>
  <si>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</si>
  <si>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</si>
  <si>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</si>
  <si>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</si>
  <si>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</si>
  <si>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</si>
  <si>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</si>
  <si>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</si>
  <si>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</si>
  <si>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</si>
  <si>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</si>
  <si>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</si>
  <si>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</si>
  <si>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</si>
  <si>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</si>
  <si>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</si>
  <si>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</si>
  <si>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</si>
  <si>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</si>
  <si>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</si>
  <si>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</si>
  <si>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</si>
  <si>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</si>
  <si>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</si>
  <si>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</si>
  <si>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</si>
  <si>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</si>
  <si>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</si>
  <si>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</si>
  <si>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</si>
  <si>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</si>
  <si>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</si>
  <si>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</si>
  <si>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</si>
  <si>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</si>
  <si>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</si>
  <si>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</si>
  <si>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</si>
  <si>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</si>
  <si>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</si>
  <si>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</si>
  <si>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</si>
  <si>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</si>
  <si>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</si>
  <si>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</si>
  <si>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</si>
  <si>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</si>
  <si>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</si>
  <si>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</si>
  <si>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</si>
  <si>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</si>
  <si>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</si>
  <si>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</si>
  <si>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</si>
  <si>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</si>
  <si>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</si>
  <si>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</si>
  <si>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</si>
  <si>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</si>
  <si>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</si>
  <si>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</si>
  <si>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</si>
  <si>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</si>
  <si>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</si>
  <si>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</si>
  <si>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</si>
  <si>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</si>
  <si>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</si>
  <si>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</si>
  <si>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</si>
  <si>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</si>
  <si>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</si>
  <si>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</si>
  <si>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</si>
  <si>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</si>
  <si>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</si>
  <si>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</si>
  <si>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</si>
  <si>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</si>
  <si>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</si>
  <si>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</si>
  <si>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</si>
  <si>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</si>
  <si>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</si>
  <si>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</si>
  <si>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</si>
  <si>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</si>
  <si>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</si>
  <si>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</si>
  <si>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</si>
  <si>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</si>
  <si>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</si>
  <si>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</si>
  <si>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</si>
  <si>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</si>
  <si>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</si>
  <si>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</si>
  <si>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</si>
  <si>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</si>
  <si>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</si>
  <si>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</si>
  <si>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</si>
  <si>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</si>
  <si>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</si>
  <si>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</si>
  <si>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</si>
  <si>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</si>
  <si>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</si>
  <si>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</si>
  <si>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</si>
  <si>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</si>
  <si>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</si>
  <si>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</si>
  <si>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</si>
  <si>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</si>
  <si>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</si>
  <si>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</si>
  <si>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</si>
  <si>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</si>
  <si>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</si>
  <si>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</si>
  <si>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</si>
  <si>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</si>
  <si>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</si>
  <si>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</si>
  <si>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</si>
  <si>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</si>
  <si>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</si>
  <si>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</si>
  <si>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</si>
  <si>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</si>
  <si>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</si>
  <si>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</si>
  <si>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</si>
  <si>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</si>
  <si>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</si>
  <si>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</si>
  <si>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</si>
  <si>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</si>
  <si>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</si>
  <si>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</si>
  <si>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</si>
  <si>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</si>
  <si>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</si>
  <si>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</si>
  <si>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</si>
  <si>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</si>
  <si>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</si>
  <si>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</si>
  <si>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</si>
  <si>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</si>
  <si>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</si>
  <si>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</si>
  <si>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</si>
  <si>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</si>
  <si>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</si>
  <si>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</si>
  <si>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</si>
  <si>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</si>
  <si>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</si>
  <si>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</si>
  <si>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</si>
  <si>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</si>
  <si>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</si>
  <si>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</si>
  <si>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</si>
  <si>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</si>
  <si>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</si>
  <si>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</si>
  <si>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</si>
  <si>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</si>
  <si>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</si>
  <si>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</si>
  <si>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</si>
  <si>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</si>
  <si>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</si>
  <si>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</si>
  <si>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</si>
  <si>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</si>
  <si>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</si>
  <si>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</si>
  <si>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</si>
  <si>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</si>
  <si>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</si>
  <si>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</si>
  <si>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</si>
  <si>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</si>
  <si>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</si>
  <si>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</si>
  <si>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</si>
  <si>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</si>
  <si>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</si>
  <si>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</si>
  <si>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</si>
  <si>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</si>
  <si>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</si>
  <si>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</si>
  <si>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</si>
  <si>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</si>
  <si>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</si>
  <si>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</si>
  <si>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</si>
  <si>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</si>
  <si>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</si>
  <si>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</si>
  <si>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</si>
  <si>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</si>
  <si>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</si>
  <si>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</si>
  <si>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</si>
  <si>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</si>
  <si>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</si>
  <si>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</si>
  <si>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</si>
  <si>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</si>
  <si>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</si>
  <si>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</si>
  <si>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</si>
  <si>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</si>
  <si>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</si>
  <si>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</si>
  <si>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</si>
  <si>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</si>
  <si>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</si>
  <si>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</si>
  <si>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</si>
  <si>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</si>
  <si>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</si>
  <si>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</si>
  <si>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</si>
  <si>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</si>
  <si>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</si>
  <si>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</si>
  <si>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</si>
  <si>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</si>
  <si>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</si>
  <si>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</si>
  <si>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</si>
  <si>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</si>
  <si>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</si>
  <si>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</si>
  <si>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</si>
  <si>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</si>
  <si>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</si>
  <si>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</si>
  <si>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</si>
  <si>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</si>
  <si>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</si>
  <si>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</si>
  <si>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</si>
  <si>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</si>
  <si>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</si>
  <si>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</si>
  <si>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</si>
  <si>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</si>
  <si>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</si>
  <si>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</si>
  <si>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</si>
  <si>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</si>
  <si>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</si>
  <si>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</si>
  <si>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</si>
  <si>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</si>
  <si>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</si>
  <si>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</si>
  <si>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</si>
  <si>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</si>
  <si>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</si>
  <si>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</si>
  <si>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</si>
  <si>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</si>
  <si>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</si>
  <si>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</si>
  <si>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</si>
  <si>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</si>
  <si>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</si>
  <si>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</si>
  <si>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</si>
  <si>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</si>
  <si>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</si>
  <si>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</si>
  <si>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</si>
  <si>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</si>
  <si>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</si>
  <si>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</si>
  <si>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</si>
  <si>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</si>
  <si>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</si>
  <si>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</si>
  <si>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</si>
  <si>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</si>
  <si>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</si>
  <si>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</si>
  <si>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</si>
  <si>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</si>
  <si>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</si>
  <si>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</si>
  <si>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</si>
  <si>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</si>
  <si>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</si>
  <si>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</si>
  <si>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</si>
  <si>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</si>
  <si>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</si>
  <si>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</si>
  <si>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</si>
  <si>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</si>
  <si>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</si>
  <si>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</si>
  <si>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</si>
  <si>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</si>
  <si>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</si>
  <si>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</si>
  <si>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</si>
  <si>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</si>
  <si>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</si>
  <si>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</si>
  <si>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</si>
  <si>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</si>
  <si>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</si>
  <si>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</si>
  <si>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</si>
  <si>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</si>
  <si>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</si>
  <si>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</si>
  <si>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</si>
  <si>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</si>
  <si>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</si>
  <si>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</si>
  <si>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</si>
  <si>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</si>
  <si>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</si>
  <si>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</si>
  <si>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</si>
  <si>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</si>
  <si>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</si>
  <si>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</si>
  <si>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</si>
  <si>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</si>
  <si>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</si>
  <si>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</si>
  <si>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</si>
  <si>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</si>
  <si>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</si>
  <si>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</si>
  <si>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</si>
  <si>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</si>
  <si>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</si>
  <si>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</si>
  <si>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</si>
  <si>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</si>
  <si>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</si>
  <si>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</si>
  <si>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</si>
  <si>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</si>
  <si>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</si>
  <si>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</si>
  <si>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</si>
  <si>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</si>
  <si>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</si>
  <si>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</si>
  <si>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</si>
  <si>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</si>
  <si>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</si>
  <si>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</si>
  <si>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</si>
  <si>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</si>
  <si>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</si>
  <si>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</si>
  <si>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</si>
  <si>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</si>
  <si>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</si>
  <si>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</si>
  <si>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</si>
  <si>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</si>
  <si>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</si>
  <si>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</si>
  <si>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</si>
  <si>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</si>
  <si>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</si>
  <si>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</si>
  <si>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</si>
  <si>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</si>
  <si>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</si>
  <si>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</si>
  <si>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</si>
  <si>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</si>
  <si>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</si>
  <si>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</si>
  <si>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</si>
  <si>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</si>
  <si>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</si>
  <si>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</si>
  <si>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</si>
  <si>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</si>
  <si>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</si>
  <si>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</si>
  <si>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</si>
  <si>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</si>
  <si>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</si>
  <si>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</si>
  <si>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</si>
  <si>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</si>
  <si>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</si>
  <si>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</si>
  <si>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</si>
  <si>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</si>
  <si>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</si>
  <si>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</si>
  <si>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</si>
  <si>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</si>
  <si>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</si>
  <si>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</si>
  <si>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</si>
  <si>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</si>
  <si>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</si>
  <si>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</si>
  <si>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</si>
  <si>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</si>
  <si>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</si>
  <si>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</si>
  <si>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</si>
  <si>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</si>
  <si>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</si>
  <si>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</si>
  <si>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</si>
  <si>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</si>
  <si>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</si>
  <si>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</si>
  <si>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</si>
  <si>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</si>
  <si>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</si>
  <si>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</si>
  <si>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</si>
  <si>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</si>
  <si>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</si>
  <si>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</si>
  <si>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</si>
  <si>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</si>
  <si>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</si>
  <si>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</si>
  <si>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</si>
  <si>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</si>
  <si>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</si>
  <si>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</si>
  <si>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</si>
  <si>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</si>
  <si>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</si>
  <si>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</si>
  <si>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</si>
  <si>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</si>
  <si>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</si>
  <si>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</si>
  <si>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</si>
  <si>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</si>
  <si>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</si>
  <si>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</si>
  <si>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</si>
  <si>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</si>
  <si>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</si>
  <si>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</si>
  <si>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</si>
  <si>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</si>
  <si>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</si>
  <si>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</si>
  <si>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</si>
  <si>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</si>
  <si>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</si>
  <si>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</si>
  <si>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</si>
  <si>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</si>
  <si>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</si>
  <si>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</si>
  <si>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</si>
  <si>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</si>
  <si>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</si>
  <si>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</si>
  <si>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</si>
  <si>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</si>
  <si>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</si>
  <si>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</si>
  <si>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</si>
  <si>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</si>
  <si>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</si>
  <si>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</si>
  <si>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</si>
  <si>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</si>
  <si>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</si>
  <si>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</si>
  <si>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</si>
  <si>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</si>
  <si>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</si>
  <si>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</si>
  <si>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</si>
  <si>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</si>
  <si>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</si>
  <si>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</si>
  <si>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</si>
  <si>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</si>
  <si>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</si>
  <si>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</si>
  <si>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</si>
  <si>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</si>
  <si>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</si>
  <si>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</si>
  <si>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</si>
  <si>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</si>
  <si>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</si>
  <si>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</si>
  <si>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</si>
  <si>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</si>
  <si>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</si>
  <si>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</si>
  <si>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</si>
  <si>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</si>
  <si>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</si>
  <si>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</si>
  <si>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</si>
  <si>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</si>
  <si>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</si>
  <si>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</si>
  <si>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</si>
  <si>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</si>
  <si>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</si>
  <si>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</si>
  <si>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</si>
  <si>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</si>
  <si>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</si>
  <si>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</si>
  <si>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</si>
  <si>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</si>
  <si>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</si>
  <si>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</si>
  <si>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</si>
  <si>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</si>
  <si>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</si>
  <si>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</si>
  <si>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</si>
  <si>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</si>
  <si>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</si>
  <si>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</si>
  <si>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</si>
  <si>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</si>
  <si>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</si>
  <si>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</si>
  <si>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</si>
  <si>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</si>
  <si>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</si>
  <si>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</si>
  <si>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</si>
  <si>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</si>
  <si>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</si>
  <si>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</si>
  <si>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</si>
  <si>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</si>
  <si>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</si>
  <si>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</si>
  <si>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</si>
  <si>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</si>
  <si>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</si>
  <si>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</si>
  <si>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</si>
  <si>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</si>
  <si>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</si>
  <si>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</si>
  <si>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</si>
  <si>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</si>
  <si>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</si>
  <si>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</si>
  <si>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</si>
  <si>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</si>
  <si>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</si>
  <si>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</si>
  <si>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</si>
  <si>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</si>
  <si>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</si>
  <si>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</si>
  <si>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</si>
  <si>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</si>
  <si>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</si>
  <si>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</si>
  <si>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</si>
  <si>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</si>
  <si>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</si>
  <si>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</si>
  <si>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</si>
  <si>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</si>
  <si>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</si>
  <si>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</si>
  <si>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</si>
  <si>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</si>
  <si>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</si>
  <si>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</si>
  <si>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</si>
  <si>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</si>
  <si>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</si>
  <si>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</si>
  <si>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</si>
  <si>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</si>
  <si>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</si>
  <si>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</si>
  <si>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</si>
  <si>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</si>
  <si>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</si>
  <si>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</si>
  <si>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</si>
  <si>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</si>
  <si>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</si>
  <si>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</si>
  <si>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</si>
  <si>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</si>
  <si>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</si>
  <si>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</si>
  <si>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</si>
  <si>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</si>
  <si>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</si>
  <si>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</si>
  <si>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</si>
  <si>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</si>
  <si>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</si>
  <si>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</si>
  <si>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</si>
  <si>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</si>
  <si>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</si>
  <si>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</si>
  <si>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</si>
  <si>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</si>
  <si>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</si>
  <si>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</si>
  <si>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</si>
  <si>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</si>
  <si>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</si>
  <si>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</si>
  <si>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</si>
  <si>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</si>
  <si>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</si>
  <si>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</si>
  <si>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</si>
  <si>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</si>
  <si>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</si>
  <si>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</si>
  <si>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</si>
  <si>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</si>
  <si>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</si>
  <si>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</si>
  <si>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</si>
  <si>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</si>
  <si>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</si>
  <si>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</si>
  <si>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</si>
  <si>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</si>
  <si>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</si>
  <si>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</si>
  <si>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</si>
  <si>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</si>
  <si>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</si>
  <si>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</si>
  <si>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</si>
  <si>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</si>
  <si>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</si>
  <si>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</si>
  <si>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</si>
  <si>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</si>
  <si>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</si>
  <si>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</si>
  <si>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</si>
  <si>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</si>
  <si>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</si>
  <si>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</si>
  <si>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</si>
  <si>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</si>
  <si>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</si>
  <si>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</si>
  <si>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</si>
  <si>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</si>
  <si>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</si>
  <si>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</si>
  <si>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</si>
  <si>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</si>
  <si>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</si>
  <si>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</si>
  <si>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</si>
  <si>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</si>
  <si>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</si>
  <si>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</si>
  <si>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</si>
  <si>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</si>
  <si>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</si>
  <si>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</si>
  <si>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</si>
  <si>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</si>
  <si>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</si>
  <si>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</si>
  <si>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</si>
  <si>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</si>
  <si>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</si>
  <si>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</si>
  <si>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</si>
  <si>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</si>
  <si>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</si>
  <si>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</si>
  <si>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</si>
  <si>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</si>
  <si>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</si>
  <si>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</si>
  <si>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</si>
  <si>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</si>
  <si>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</si>
  <si>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</si>
  <si>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</si>
  <si>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</si>
  <si>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</si>
  <si>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</si>
  <si>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</si>
  <si>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</si>
  <si>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</si>
  <si>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</si>
  <si>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</si>
  <si>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</si>
  <si>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</si>
  <si>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</si>
  <si>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</si>
  <si>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</si>
  <si>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</si>
  <si>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</si>
  <si>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</si>
  <si>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</si>
  <si>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</si>
  <si>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</si>
  <si>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</si>
  <si>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</si>
  <si>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</si>
  <si>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</si>
  <si>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</si>
  <si>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</si>
  <si>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</si>
  <si>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</si>
  <si>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</si>
  <si>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</si>
  <si>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</si>
  <si>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</si>
  <si>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</si>
  <si>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</si>
  <si>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</si>
  <si>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</si>
  <si>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</si>
  <si>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</si>
  <si>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</si>
  <si>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</si>
  <si>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</si>
  <si>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</si>
  <si>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</si>
  <si>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</si>
  <si>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</si>
  <si>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</si>
  <si>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</si>
  <si>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</si>
  <si>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</si>
  <si>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</si>
  <si>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</si>
  <si>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</si>
  <si>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</si>
  <si>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</si>
  <si>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</si>
  <si>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</si>
  <si>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</si>
  <si>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</si>
  <si>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</si>
  <si>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</si>
  <si>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</si>
  <si>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</si>
  <si>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</si>
  <si>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</si>
  <si>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</si>
  <si>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</si>
  <si>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</si>
  <si>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</si>
  <si>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</si>
  <si>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</si>
  <si>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</si>
  <si>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</si>
  <si>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</si>
  <si>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</si>
  <si>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</si>
  <si>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</si>
  <si>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</si>
  <si>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</si>
  <si>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</si>
  <si>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</si>
  <si>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</si>
  <si>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</si>
  <si>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</si>
  <si>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</si>
  <si>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</si>
  <si>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</si>
  <si>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</si>
  <si>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</si>
  <si>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</si>
  <si>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</si>
  <si>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</si>
  <si>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</si>
  <si>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</si>
  <si>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</si>
  <si>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</si>
  <si>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</si>
  <si>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</si>
  <si>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</si>
  <si>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</si>
  <si>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</si>
  <si>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</si>
  <si>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</si>
  <si>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</si>
  <si>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</si>
  <si>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</si>
  <si>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</si>
  <si>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</si>
  <si>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</si>
  <si>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</si>
  <si>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</si>
  <si>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</si>
  <si>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</si>
  <si>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</si>
  <si>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</si>
  <si>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</si>
  <si>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</si>
  <si>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</si>
  <si>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</si>
  <si>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</si>
  <si>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</si>
  <si>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</si>
  <si>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</si>
  <si>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</si>
  <si>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</si>
  <si>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</si>
  <si>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</si>
  <si>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</si>
  <si>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</si>
  <si>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</si>
  <si>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</si>
  <si>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</si>
  <si>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</si>
  <si>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</si>
  <si>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</si>
  <si>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</si>
  <si>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</si>
  <si>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</si>
  <si>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</si>
  <si>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</si>
  <si>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</si>
  <si>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</si>
  <si>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</si>
  <si>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</si>
  <si>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</si>
  <si>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</si>
  <si>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</si>
  <si>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</si>
  <si>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</si>
  <si>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</si>
  <si>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</si>
  <si>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</si>
  <si>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</si>
  <si>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</si>
  <si>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</si>
  <si>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</si>
  <si>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</si>
  <si>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</si>
  <si>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</si>
  <si>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</si>
  <si>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</si>
  <si>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</si>
  <si>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</si>
  <si>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</si>
  <si>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</si>
  <si>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</si>
  <si>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</si>
  <si>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</si>
  <si>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</si>
  <si>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</si>
  <si>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</si>
  <si>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</si>
  <si>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</si>
  <si>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</si>
  <si>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</si>
  <si>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</si>
  <si>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</si>
  <si>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</si>
  <si>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</si>
  <si>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</si>
  <si>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</si>
  <si>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</si>
  <si>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</si>
  <si>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</si>
  <si>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</si>
  <si>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</si>
  <si>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</si>
  <si>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</si>
  <si>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</si>
  <si>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</si>
  <si>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</si>
  <si>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</si>
  <si>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</si>
  <si>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</si>
  <si>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</si>
  <si>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</si>
  <si>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</si>
  <si>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</si>
  <si>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</si>
  <si>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</si>
  <si>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</si>
  <si>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</si>
  <si>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</si>
  <si>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</si>
  <si>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</si>
  <si>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</si>
  <si>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</si>
  <si>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</si>
  <si>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</si>
  <si>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</si>
  <si>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</si>
  <si>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</si>
  <si>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</si>
  <si>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</si>
  <si>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</si>
  <si>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</si>
  <si>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</si>
  <si>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</si>
  <si>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</si>
  <si>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</si>
  <si>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</si>
  <si>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</si>
  <si>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</si>
  <si>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</si>
  <si>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</si>
  <si>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</si>
  <si>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</si>
  <si>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</si>
  <si>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</si>
  <si>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</si>
  <si>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</si>
  <si>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</si>
  <si>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</si>
  <si>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</si>
  <si>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</si>
  <si>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</si>
  <si>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</si>
  <si>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</si>
  <si>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</si>
  <si>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</si>
  <si>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</si>
  <si>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</si>
  <si>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</si>
  <si>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</si>
  <si>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</si>
  <si>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</si>
  <si>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</si>
  <si>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</si>
  <si>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</si>
  <si>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</si>
  <si>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</si>
  <si>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</si>
  <si>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</si>
  <si>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</si>
  <si>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</si>
  <si>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</si>
  <si>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</si>
  <si>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</si>
  <si>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</si>
  <si>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</si>
  <si>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</si>
  <si>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</si>
  <si>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</si>
  <si>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</si>
  <si>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</si>
  <si>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</si>
  <si>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</si>
  <si>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</si>
  <si>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</si>
  <si>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</si>
  <si>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</si>
  <si>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</si>
  <si>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</si>
  <si>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</si>
  <si>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</si>
  <si>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</si>
  <si>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</si>
  <si>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</si>
  <si>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</si>
  <si>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</si>
  <si>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</si>
  <si>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</si>
  <si>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</si>
  <si>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</si>
  <si>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</si>
  <si>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</si>
  <si>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</si>
  <si>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</si>
  <si>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</si>
  <si>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</si>
  <si>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</si>
  <si>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</si>
  <si>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</si>
  <si>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</si>
  <si>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</si>
  <si>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</si>
  <si>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</si>
  <si>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</si>
  <si>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</si>
  <si>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</si>
  <si>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</si>
  <si>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</si>
  <si>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</si>
  <si>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</si>
  <si>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</si>
  <si>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</si>
  <si>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</si>
  <si>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</si>
  <si>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</si>
  <si>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</si>
  <si>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</si>
  <si>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</si>
  <si>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</si>
  <si>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</si>
  <si>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</si>
  <si>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</si>
  <si>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</si>
  <si>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</si>
  <si>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</si>
  <si>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</si>
  <si>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</si>
  <si>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</si>
  <si>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</si>
  <si>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</si>
  <si>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</si>
  <si>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</si>
  <si>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</si>
  <si>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</si>
  <si>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</si>
  <si>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</si>
  <si>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</si>
  <si>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</si>
  <si>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</si>
  <si>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</si>
  <si>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</si>
  <si>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</si>
  <si>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</si>
  <si>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</si>
  <si>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</si>
  <si>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</si>
  <si>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</si>
  <si>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</si>
  <si>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</si>
  <si>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</si>
  <si>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</si>
  <si>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</si>
  <si>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</si>
  <si>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</si>
  <si>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</si>
  <si>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</si>
  <si>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</si>
  <si>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</si>
  <si>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</si>
  <si>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</si>
  <si>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</si>
  <si>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</si>
  <si>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</si>
  <si>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</si>
  <si>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</si>
  <si>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</si>
  <si>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</si>
  <si>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</si>
  <si>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</si>
  <si>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</si>
  <si>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</si>
  <si>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</si>
  <si>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</si>
  <si>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</si>
  <si>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</si>
  <si>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</si>
  <si>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</si>
  <si>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</si>
  <si>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</si>
  <si>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</si>
  <si>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</si>
  <si>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</si>
  <si>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</si>
  <si>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</si>
  <si>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</si>
  <si>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</si>
  <si>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</si>
  <si>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</si>
  <si>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</si>
  <si>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</si>
  <si>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</si>
  <si>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</si>
  <si>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</si>
  <si>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</si>
  <si>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</si>
  <si>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</si>
  <si>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</si>
  <si>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</si>
  <si>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</si>
  <si>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</si>
  <si>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</si>
  <si>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</si>
  <si>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</si>
  <si>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</si>
  <si>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</si>
  <si>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</si>
  <si>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</si>
  <si>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</si>
  <si>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</si>
  <si>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</si>
  <si>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</si>
  <si>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</si>
  <si>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</si>
  <si>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</si>
  <si>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</si>
  <si>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</si>
  <si>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</si>
  <si>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</si>
  <si>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</si>
  <si>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</si>
  <si>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</si>
  <si>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</si>
  <si>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</si>
  <si>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</si>
  <si>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</si>
  <si>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</si>
  <si>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</si>
  <si>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</si>
  <si>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</si>
  <si>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</si>
  <si>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</si>
  <si>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</si>
  <si>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</si>
  <si>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</si>
  <si>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</si>
  <si>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</si>
  <si>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</si>
  <si>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</si>
  <si>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</si>
  <si>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</si>
  <si>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</si>
  <si>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</si>
  <si>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</si>
  <si>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</si>
  <si>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</si>
  <si>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</si>
  <si>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</si>
  <si>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</si>
  <si>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</si>
  <si>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</si>
  <si>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</si>
  <si>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</si>
  <si>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</si>
  <si>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</si>
  <si>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</si>
  <si>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</si>
  <si>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</si>
  <si>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</si>
  <si>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</si>
  <si>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</si>
  <si>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</si>
  <si>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</si>
  <si>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</si>
  <si>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</si>
  <si>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</si>
  <si>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</si>
  <si>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</si>
  <si>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</si>
  <si>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</si>
  <si>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</si>
  <si>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</si>
  <si>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</si>
  <si>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</si>
  <si>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</si>
  <si>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</si>
  <si>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</si>
  <si>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</si>
  <si>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</si>
  <si>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</si>
  <si>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</si>
  <si>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</si>
  <si>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</si>
  <si>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</si>
  <si>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</si>
  <si>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</si>
  <si>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</si>
  <si>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</si>
  <si>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</si>
  <si>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</si>
  <si>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</si>
  <si>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</si>
  <si>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</si>
  <si>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</si>
  <si>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</si>
  <si>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</si>
  <si>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</si>
  <si>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</si>
  <si>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</si>
  <si>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</si>
  <si>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</si>
  <si>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</si>
  <si>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</si>
  <si>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</si>
  <si>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</si>
  <si>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</si>
  <si>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</si>
  <si>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</si>
  <si>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</si>
  <si>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</si>
  <si>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</si>
  <si>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</si>
  <si>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</si>
  <si>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</si>
  <si>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</si>
  <si>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</si>
  <si>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</si>
  <si>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</si>
  <si>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</si>
  <si>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</si>
  <si>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</si>
  <si>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</si>
  <si>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</si>
  <si>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</si>
  <si>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</si>
  <si>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</si>
  <si>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</si>
  <si>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</si>
  <si>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</si>
  <si>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</si>
  <si>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</si>
  <si>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</si>
  <si>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</si>
  <si>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</si>
  <si>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</si>
  <si>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</si>
  <si>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</si>
  <si>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</si>
  <si>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</si>
  <si>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</si>
  <si>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</si>
  <si>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</si>
  <si>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</si>
  <si>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</si>
  <si>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</si>
  <si>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</si>
  <si>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</si>
  <si>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</si>
  <si>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</si>
  <si>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</si>
  <si>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</si>
  <si>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</si>
  <si>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</si>
  <si>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</si>
  <si>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</si>
  <si>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</si>
  <si>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</si>
  <si>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</si>
  <si>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</si>
  <si>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</si>
  <si>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</si>
  <si>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</si>
  <si>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</si>
  <si>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</si>
  <si>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</si>
  <si>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</si>
  <si>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</si>
  <si>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</si>
  <si>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</si>
  <si>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</si>
  <si>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</si>
  <si>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</si>
  <si>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</si>
  <si>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</si>
  <si>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</si>
  <si>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</si>
  <si>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</si>
  <si>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</si>
  <si>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</si>
  <si>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</si>
  <si>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</si>
  <si>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</si>
  <si>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</si>
  <si>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</si>
  <si>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</si>
  <si>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</si>
  <si>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</si>
  <si>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</si>
  <si>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</si>
  <si>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</si>
  <si>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</si>
  <si>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</si>
  <si>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</si>
  <si>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</si>
  <si>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</si>
  <si>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</si>
  <si>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</si>
  <si>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</si>
  <si>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</si>
  <si>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</si>
  <si>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</si>
  <si>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</si>
  <si>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</si>
  <si>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</si>
  <si>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</si>
  <si>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</si>
  <si>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</si>
  <si>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</si>
  <si>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</si>
  <si>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</si>
  <si>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</si>
  <si>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</si>
  <si>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</si>
  <si>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</si>
  <si>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</si>
  <si>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</si>
  <si>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</si>
  <si>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</si>
  <si>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</si>
  <si>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</si>
  <si>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</si>
  <si>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</si>
  <si>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</si>
  <si>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</si>
  <si>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</si>
  <si>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</si>
  <si>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</si>
  <si>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</si>
  <si>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</si>
  <si>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</si>
  <si>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</si>
  <si>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</si>
  <si>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</si>
  <si>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</si>
  <si>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</si>
  <si>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</si>
  <si>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</si>
  <si>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</si>
  <si>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</si>
  <si>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</si>
  <si>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</si>
  <si>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</si>
  <si>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</si>
  <si>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</si>
  <si>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</si>
  <si>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</si>
  <si>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</si>
  <si>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</si>
  <si>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</si>
  <si>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</si>
  <si>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</si>
  <si>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</si>
  <si>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</si>
  <si>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</si>
  <si>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</si>
  <si>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</si>
  <si>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</si>
  <si>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</si>
  <si>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</si>
  <si>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</si>
  <si>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</si>
  <si>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</si>
  <si>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</si>
  <si>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</si>
  <si>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</si>
  <si>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</si>
  <si>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</si>
  <si>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</si>
  <si>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</si>
  <si>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</si>
  <si>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</si>
  <si>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</si>
  <si>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</si>
  <si>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</si>
  <si>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</si>
  <si>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</si>
  <si>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</si>
  <si>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</si>
  <si>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</si>
  <si>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</si>
  <si>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</si>
  <si>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</si>
  <si>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</si>
  <si>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</si>
  <si>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</si>
  <si>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</si>
  <si>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</si>
  <si>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</si>
  <si>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</si>
  <si>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</si>
  <si>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</si>
  <si>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</si>
  <si>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</si>
  <si>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</si>
  <si>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</si>
  <si>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</si>
  <si>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</si>
  <si>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</si>
  <si>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</si>
  <si>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</si>
  <si>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</si>
  <si>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</si>
  <si>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</si>
  <si>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</si>
  <si>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</si>
  <si>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</si>
  <si>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</si>
  <si>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</si>
  <si>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</si>
  <si>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</si>
  <si>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</si>
  <si>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</si>
  <si>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</si>
  <si>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</si>
  <si>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</si>
  <si>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</si>
  <si>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</si>
  <si>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</si>
  <si>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</si>
  <si>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</si>
  <si>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</si>
  <si>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</si>
  <si>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</si>
  <si>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</si>
  <si>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</si>
  <si>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</si>
  <si>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</si>
  <si>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</si>
  <si>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</si>
  <si>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</si>
  <si>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</si>
  <si>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</si>
  <si>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</si>
  <si>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</si>
  <si>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</si>
  <si>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</si>
  <si>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</si>
  <si>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</si>
  <si>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</si>
  <si>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</si>
  <si>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</si>
  <si>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</si>
  <si>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</si>
  <si>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</si>
  <si>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</si>
  <si>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</si>
  <si>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</si>
  <si>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</si>
  <si>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</si>
  <si>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</si>
  <si>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</si>
  <si>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</si>
  <si>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</si>
  <si>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</si>
  <si>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</si>
  <si>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</si>
  <si>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</si>
  <si>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</si>
  <si>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</si>
  <si>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</si>
  <si>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</si>
  <si>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</si>
  <si>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</si>
  <si>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</si>
  <si>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</si>
  <si>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</si>
  <si>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</si>
  <si>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</si>
  <si>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</si>
  <si>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</si>
  <si>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</si>
  <si>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</si>
  <si>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</si>
  <si>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</si>
  <si>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</si>
  <si>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</si>
  <si>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</si>
  <si>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</si>
  <si>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</si>
  <si>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</si>
  <si>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</si>
  <si>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</si>
  <si>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</si>
  <si>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</si>
  <si>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</si>
  <si>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</si>
  <si>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</si>
  <si>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</si>
  <si>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</si>
  <si>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</si>
  <si>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</si>
  <si>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</si>
  <si>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</si>
  <si>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</si>
  <si>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</si>
  <si>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</si>
  <si>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</si>
  <si>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</si>
  <si>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</si>
  <si>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</si>
  <si>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</si>
  <si>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</si>
  <si>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</si>
  <si>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</si>
  <si>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</si>
  <si>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</si>
  <si>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</si>
  <si>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</si>
  <si>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</si>
  <si>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</si>
  <si>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</si>
  <si>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</si>
  <si>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</si>
  <si>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</si>
  <si>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</si>
  <si>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</si>
  <si>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</si>
  <si>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</si>
  <si>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</si>
  <si>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</si>
  <si>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</si>
  <si>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</si>
  <si>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</si>
  <si>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</si>
  <si>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</si>
  <si>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</si>
  <si>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</si>
  <si>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</si>
  <si>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</si>
  <si>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</si>
  <si>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</si>
  <si>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</si>
  <si>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</si>
  <si>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</si>
  <si>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</si>
  <si>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</si>
  <si>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</si>
  <si>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</si>
  <si>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</si>
  <si>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</si>
  <si>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</si>
  <si>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</si>
  <si>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</si>
  <si>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</si>
  <si>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</si>
  <si>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</si>
  <si>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</si>
  <si>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</si>
  <si>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</si>
  <si>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</si>
  <si>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</si>
  <si>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</si>
  <si>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</si>
  <si>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</si>
  <si>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</si>
  <si>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</si>
  <si>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</si>
  <si>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</si>
  <si>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</si>
  <si>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</si>
  <si>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</si>
  <si>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</si>
  <si>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</si>
  <si>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</si>
  <si>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</si>
  <si>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</si>
  <si>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</si>
  <si>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</si>
  <si>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</si>
  <si>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</si>
  <si>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</si>
  <si>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</si>
  <si>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</si>
  <si>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</si>
  <si>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</si>
  <si>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</si>
  <si>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</si>
  <si>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</si>
  <si>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</si>
  <si>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</si>
  <si>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</si>
  <si>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</si>
  <si>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</si>
  <si>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</si>
  <si>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</si>
  <si>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</si>
  <si>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</si>
  <si>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</si>
  <si>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</si>
  <si>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</si>
  <si>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</si>
  <si>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</si>
  <si>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</si>
  <si>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</si>
  <si>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</si>
  <si>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</si>
  <si>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</si>
  <si>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</si>
  <si>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</si>
  <si>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</si>
  <si>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</si>
  <si>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</si>
  <si>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</si>
  <si>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</si>
  <si>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</si>
  <si>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</si>
  <si>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</si>
  <si>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</si>
  <si>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</si>
  <si>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</si>
  <si>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</si>
  <si>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</si>
  <si>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</si>
  <si>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registro de preços de tubos de concreto e materiais de concreto</t>
  </si>
  <si>
    <t>prefeitura de cotipora</t>
  </si>
  <si>
    <t>90898487000164</t>
  </si>
  <si>
    <t>Tubos de concreto MFPS1 de 200 mm</t>
  </si>
  <si>
    <t>Tubos de concreto MFPS1 de 300 mm</t>
  </si>
  <si>
    <t>Tubos de concreto MFPA1 de 300 mm</t>
  </si>
  <si>
    <t>Tubos de concreto MFPS1 de 400 mm</t>
  </si>
  <si>
    <t>Tubos de concreto MFPA1 de 400 mm</t>
  </si>
  <si>
    <t>Tubos de concreto PBPA1 de 400 mm</t>
  </si>
  <si>
    <t>Tubos de concreto MFPS1 de 500 mm</t>
  </si>
  <si>
    <t>Tubos de concreto MFPA1 de 500 mm</t>
  </si>
  <si>
    <t>Tubos de concreto MFPS1 de 600 mm</t>
  </si>
  <si>
    <t>Tubos de concreto MFPA1 de 600 mm</t>
  </si>
  <si>
    <t>Tubos de concreto PBPA1 de 600 mm</t>
  </si>
  <si>
    <t>Tubos de concreto MFPA1 de 800 mm</t>
  </si>
  <si>
    <t>Tubos de concreto MFPA1 de 1000 mm</t>
  </si>
  <si>
    <t>Tubos de concreto MFPA1 de 1500 mm</t>
  </si>
  <si>
    <t>Canaleta de concreto, tipo meia cana, de 300 mm</t>
  </si>
  <si>
    <t>Canaleta de concreto, tipo meia cana, de 500 mm</t>
  </si>
  <si>
    <t>Meio fio de concreto pré-moldado de 9x12x30x100cm</t>
  </si>
  <si>
    <t>Concreto usinado FCK 20,00 mpa – Brita nº1 e nº0 -Abatimento 100+-20 - entregue no território do município</t>
  </si>
  <si>
    <t>Poste de concreto duplo “T” de 8 metros</t>
  </si>
  <si>
    <t>rafael siega cavagnoli</t>
  </si>
  <si>
    <t>15622009000101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</si>
</sst>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1"/>
      <color rgb="FF000000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1" fillId="0" borderId="35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 wrapText="1"/>
    </xf>
    <xf numFmtId="3" fontId="31" fillId="0" borderId="36" xfId="0" applyNumberFormat="1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4" fontId="31" fillId="0" borderId="33" xfId="0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4" t="s">
        <v>3753</v>
      </c>
      <c r="B1" s="125"/>
      <c r="C1" s="125"/>
      <c r="D1" s="125"/>
      <c r="E1" s="125"/>
      <c r="F1" s="125"/>
      <c r="G1" s="126"/>
    </row>
    <row r="2" spans="1:8" s="59" customFormat="1" ht="15.75" thickBot="1" x14ac:dyDescent="0.3">
      <c r="A2" s="15" t="s">
        <v>161</v>
      </c>
      <c r="B2" s="130" t="s">
        <v>6</v>
      </c>
      <c r="C2" s="130"/>
      <c r="D2" s="50" t="s">
        <v>162</v>
      </c>
      <c r="E2" s="70">
        <v>11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31" t="s">
        <v>3971</v>
      </c>
      <c r="C3" s="131"/>
      <c r="D3" s="131"/>
      <c r="E3" s="131"/>
      <c r="F3" s="131"/>
      <c r="G3" s="132"/>
    </row>
    <row r="4" spans="1:8" s="59" customFormat="1" ht="15.75" thickBot="1" x14ac:dyDescent="0.3">
      <c r="A4" s="15" t="s">
        <v>175</v>
      </c>
      <c r="B4" s="133" t="s">
        <v>3972</v>
      </c>
      <c r="C4" s="133"/>
      <c r="D4" s="133"/>
      <c r="E4" s="134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5"/>
      <c r="G5" s="136"/>
    </row>
    <row r="6" spans="1:8" s="61" customFormat="1" ht="15.75" thickBot="1" x14ac:dyDescent="0.3">
      <c r="A6" s="15" t="s">
        <v>155</v>
      </c>
      <c r="B6" s="51">
        <f>'Orçamento-base'!C6</f>
        <v>749605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165125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19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7" t="s">
        <v>3751</v>
      </c>
      <c r="B11" s="128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7"/>
      <c r="B12" s="129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H25" sqref="H25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45" t="s">
        <v>3676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8" t="str">
        <f>IF(Identificação!B2=0,"",Identificação!B2)</f>
        <v>Pregão Presencial</v>
      </c>
      <c r="D2" s="148"/>
      <c r="E2" s="148"/>
      <c r="F2" s="148"/>
      <c r="G2" s="148"/>
      <c r="H2" s="37" t="s">
        <v>151</v>
      </c>
      <c r="I2" s="38">
        <f>IF(Identificação!E2=0,"",Identificação!E2)</f>
        <v>11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54" t="s">
        <v>153</v>
      </c>
      <c r="B3" s="155"/>
      <c r="C3" s="156" t="str">
        <f>IF(Identificação!B3=0,"",Identificação!B3)</f>
        <v>registro de preços de tubos de concreto e materiais de concreto</v>
      </c>
      <c r="D3" s="156"/>
      <c r="E3" s="156"/>
      <c r="F3" s="156"/>
      <c r="G3" s="156"/>
      <c r="H3" s="156"/>
      <c r="I3" s="156"/>
      <c r="J3" s="156"/>
      <c r="K3" s="157"/>
      <c r="L3" s="94"/>
      <c r="M3" s="94"/>
    </row>
    <row r="4" spans="1:18" s="27" customFormat="1" ht="15.75" thickBot="1" x14ac:dyDescent="0.3">
      <c r="A4" s="15" t="s">
        <v>176</v>
      </c>
      <c r="B4" s="22"/>
      <c r="C4" s="150" t="str">
        <f>IF(Identificação!B4=0,"",Identificação!B4)</f>
        <v>prefeitura de cotipora</v>
      </c>
      <c r="D4" s="150"/>
      <c r="E4" s="150"/>
      <c r="F4" s="150"/>
      <c r="G4" s="150"/>
      <c r="H4" s="150"/>
      <c r="I4" s="150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0" t="str">
        <f>IF(Identificação!B5=0,"",Identificação!B5)</f>
        <v>Compras</v>
      </c>
      <c r="D5" s="150"/>
      <c r="E5" s="150"/>
      <c r="F5" s="150"/>
      <c r="G5" s="151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52">
        <f>SUMIFS(K12:K39953,B12:B39953,"&gt;0",K12:K39953,"&lt;&gt;0")</f>
        <v>749605</v>
      </c>
      <c r="D6" s="152"/>
      <c r="E6" s="152"/>
      <c r="F6" s="152"/>
      <c r="G6" s="153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37" t="s">
        <v>3762</v>
      </c>
      <c r="B10" s="137" t="s">
        <v>3760</v>
      </c>
      <c r="C10" s="137" t="s">
        <v>3761</v>
      </c>
      <c r="D10" s="141" t="s">
        <v>3675</v>
      </c>
      <c r="E10" s="139" t="s">
        <v>168</v>
      </c>
      <c r="F10" s="143" t="s">
        <v>3674</v>
      </c>
      <c r="G10" s="141" t="s">
        <v>156</v>
      </c>
      <c r="H10" s="162" t="s">
        <v>165</v>
      </c>
      <c r="I10" s="163"/>
      <c r="J10" s="163"/>
      <c r="K10" s="163"/>
      <c r="L10" s="163"/>
      <c r="M10" s="164"/>
      <c r="N10" s="158" t="s">
        <v>177</v>
      </c>
      <c r="O10" s="159"/>
      <c r="P10" s="160" t="s">
        <v>178</v>
      </c>
      <c r="Q10" s="161"/>
      <c r="R10" s="149" t="s">
        <v>3678</v>
      </c>
    </row>
    <row r="11" spans="1:18" customFormat="1" ht="45" x14ac:dyDescent="0.25">
      <c r="A11" s="138"/>
      <c r="B11" s="138"/>
      <c r="C11" s="138"/>
      <c r="D11" s="142"/>
      <c r="E11" s="140"/>
      <c r="F11" s="144"/>
      <c r="G11" s="142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9"/>
    </row>
    <row r="12" spans="1:18" ht="17.25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119" t="s">
        <v>3974</v>
      </c>
      <c r="H12" s="120">
        <v>500</v>
      </c>
      <c r="I12" s="47" t="s">
        <v>3702</v>
      </c>
      <c r="J12" s="122">
        <v>36.799999999999997</v>
      </c>
      <c r="K12" s="54">
        <f>IFERROR(IF(H12*J12&lt;&gt;0,ROUND(ROUND(H12,4)*ROUND(J12,4),2),""),"")</f>
        <v>18400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17.25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119" t="s">
        <v>3975</v>
      </c>
      <c r="H13" s="121">
        <v>1000</v>
      </c>
      <c r="I13" s="47" t="s">
        <v>3702</v>
      </c>
      <c r="J13" s="122">
        <v>46.4</v>
      </c>
      <c r="K13" s="54">
        <f>IFERROR(IF(H13*J13&lt;&gt;0,ROUND(ROUND(H13,4)*ROUND(J13,4),2),""),"")</f>
        <v>46400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17.25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119" t="s">
        <v>3976</v>
      </c>
      <c r="H14" s="120">
        <v>500</v>
      </c>
      <c r="I14" s="47" t="s">
        <v>3702</v>
      </c>
      <c r="J14" s="122">
        <v>93.33</v>
      </c>
      <c r="K14" s="106">
        <f>IFERROR(IF(H14*J14&lt;&gt;0,ROUND(ROUND(H14,4)*ROUND(J14,4),2),""),"")</f>
        <v>46665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17.25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119" t="s">
        <v>3977</v>
      </c>
      <c r="H15" s="121">
        <v>1000</v>
      </c>
      <c r="I15" s="47" t="s">
        <v>3702</v>
      </c>
      <c r="J15" s="122">
        <v>63.4</v>
      </c>
      <c r="K15" s="106">
        <f t="shared" ref="K15:K78" si="0">IFERROR(IF(H15*J15&lt;&gt;0,ROUND(ROUND(H15,4)*ROUND(J15,4),2),""),"")</f>
        <v>63400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17.25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119" t="s">
        <v>3978</v>
      </c>
      <c r="H16" s="120">
        <v>500</v>
      </c>
      <c r="I16" s="47" t="s">
        <v>3702</v>
      </c>
      <c r="J16" s="122">
        <v>116</v>
      </c>
      <c r="K16" s="106">
        <f t="shared" si="0"/>
        <v>58000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17.25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119" t="s">
        <v>3979</v>
      </c>
      <c r="H17" s="120">
        <v>300</v>
      </c>
      <c r="I17" s="47" t="s">
        <v>3702</v>
      </c>
      <c r="J17" s="122">
        <v>150</v>
      </c>
      <c r="K17" s="106">
        <f t="shared" si="0"/>
        <v>45000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17.25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119" t="s">
        <v>3980</v>
      </c>
      <c r="H18" s="120">
        <v>200</v>
      </c>
      <c r="I18" s="47" t="s">
        <v>3702</v>
      </c>
      <c r="J18" s="122">
        <v>90.25</v>
      </c>
      <c r="K18" s="106">
        <f t="shared" si="0"/>
        <v>18050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7.25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119" t="s">
        <v>3981</v>
      </c>
      <c r="H19" s="120">
        <v>200</v>
      </c>
      <c r="I19" s="47" t="s">
        <v>3702</v>
      </c>
      <c r="J19" s="122">
        <v>166</v>
      </c>
      <c r="K19" s="106">
        <f t="shared" si="0"/>
        <v>33200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17.25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119" t="s">
        <v>3982</v>
      </c>
      <c r="H20" s="120">
        <v>200</v>
      </c>
      <c r="I20" s="47" t="s">
        <v>3702</v>
      </c>
      <c r="J20" s="122">
        <v>111.4</v>
      </c>
      <c r="K20" s="106">
        <f t="shared" si="0"/>
        <v>22280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7.25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119" t="s">
        <v>3983</v>
      </c>
      <c r="H21" s="120">
        <v>200</v>
      </c>
      <c r="I21" s="47" t="s">
        <v>3702</v>
      </c>
      <c r="J21" s="122">
        <v>201.33</v>
      </c>
      <c r="K21" s="106">
        <f t="shared" si="0"/>
        <v>40266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17.25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119" t="s">
        <v>3984</v>
      </c>
      <c r="H22" s="120">
        <v>200</v>
      </c>
      <c r="I22" s="47" t="s">
        <v>3702</v>
      </c>
      <c r="J22" s="122">
        <v>263.33</v>
      </c>
      <c r="K22" s="106">
        <f t="shared" si="0"/>
        <v>52666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17.25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119" t="s">
        <v>3985</v>
      </c>
      <c r="H23" s="120">
        <v>100</v>
      </c>
      <c r="I23" s="47" t="s">
        <v>3702</v>
      </c>
      <c r="J23" s="122">
        <v>315</v>
      </c>
      <c r="K23" s="106">
        <f t="shared" si="0"/>
        <v>31500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17.25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119" t="s">
        <v>3986</v>
      </c>
      <c r="H24" s="120">
        <v>100</v>
      </c>
      <c r="I24" s="47" t="s">
        <v>3702</v>
      </c>
      <c r="J24" s="122">
        <v>452.5</v>
      </c>
      <c r="K24" s="106">
        <f t="shared" si="0"/>
        <v>45250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17.25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119" t="s">
        <v>3987</v>
      </c>
      <c r="H25" s="120">
        <v>50</v>
      </c>
      <c r="I25" s="47" t="s">
        <v>3702</v>
      </c>
      <c r="J25" s="123">
        <v>1083.33</v>
      </c>
      <c r="K25" s="106">
        <f t="shared" si="0"/>
        <v>54166.5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17.25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119" t="s">
        <v>3988</v>
      </c>
      <c r="H26" s="120">
        <v>50</v>
      </c>
      <c r="I26" s="47" t="s">
        <v>3702</v>
      </c>
      <c r="J26" s="122">
        <v>39.799999999999997</v>
      </c>
      <c r="K26" s="106">
        <f t="shared" si="0"/>
        <v>1990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17.25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119" t="s">
        <v>3989</v>
      </c>
      <c r="H27" s="120">
        <v>50</v>
      </c>
      <c r="I27" s="47" t="s">
        <v>3702</v>
      </c>
      <c r="J27" s="122">
        <v>59.75</v>
      </c>
      <c r="K27" s="106">
        <f t="shared" si="0"/>
        <v>2987.5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17.25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119" t="s">
        <v>3990</v>
      </c>
      <c r="H28" s="121">
        <v>1000</v>
      </c>
      <c r="I28" s="47" t="s">
        <v>3695</v>
      </c>
      <c r="J28" s="122">
        <v>40.25</v>
      </c>
      <c r="K28" s="106">
        <f t="shared" si="0"/>
        <v>40250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33.75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119" t="s">
        <v>3991</v>
      </c>
      <c r="H29" s="120">
        <v>200</v>
      </c>
      <c r="I29" s="47" t="s">
        <v>3697</v>
      </c>
      <c r="J29" s="122">
        <v>518.16999999999996</v>
      </c>
      <c r="K29" s="106">
        <f t="shared" si="0"/>
        <v>103634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17.25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119" t="s">
        <v>3992</v>
      </c>
      <c r="H30" s="120">
        <v>30</v>
      </c>
      <c r="I30" s="47" t="s">
        <v>3702</v>
      </c>
      <c r="J30" s="122">
        <v>850</v>
      </c>
      <c r="K30" s="106">
        <f t="shared" si="0"/>
        <v>25500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 t="str">
        <f>IF(AND(G31&lt;&gt;"",H31&gt;0,I31&lt;&gt;"",J31&lt;&gt;0,K31&lt;&gt;0),COUNT($B$11:B30)+1,"")</f>
        <v/>
      </c>
      <c r="C31" s="34"/>
      <c r="D31" s="91"/>
      <c r="E31" s="47"/>
      <c r="F31" s="68"/>
      <c r="G31" s="41"/>
      <c r="H31" s="114"/>
      <c r="I31" s="47"/>
      <c r="J31" s="114"/>
      <c r="K31" s="106" t="str">
        <f t="shared" si="0"/>
        <v/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34"/>
      <c r="D32" s="91"/>
      <c r="E32" s="47"/>
      <c r="F32" s="68"/>
      <c r="G32" s="41"/>
      <c r="H32" s="114"/>
      <c r="I32" s="47"/>
      <c r="J32" s="114"/>
      <c r="K32" s="106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34"/>
      <c r="D33" s="91"/>
      <c r="E33" s="47"/>
      <c r="F33" s="68"/>
      <c r="G33" s="41"/>
      <c r="H33" s="114"/>
      <c r="I33" s="47"/>
      <c r="J33" s="114"/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/>
      <c r="D34" s="91"/>
      <c r="E34" s="47"/>
      <c r="F34" s="68"/>
      <c r="G34" s="41"/>
      <c r="H34" s="114"/>
      <c r="I34" s="47"/>
      <c r="J34" s="114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47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47"/>
      <c r="J36" s="114"/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47"/>
      <c r="J37" s="114"/>
      <c r="K37" s="106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tabSelected="1" workbookViewId="0">
      <selection activeCell="H26" sqref="H26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5" t="s">
        <v>3679</v>
      </c>
      <c r="B1" s="146"/>
      <c r="C1" s="146"/>
      <c r="D1" s="146"/>
      <c r="E1" s="146"/>
      <c r="F1" s="146"/>
      <c r="G1" s="146"/>
      <c r="H1" s="147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9" t="str">
        <f>IF(Identificação!B2=0,"",Identificação!B2)</f>
        <v>Pregão Presencial</v>
      </c>
      <c r="D2" s="169"/>
      <c r="E2" s="28" t="s">
        <v>151</v>
      </c>
      <c r="F2" s="29">
        <f>IF(Identificação!E2=0,"",Identificação!E2)</f>
        <v>11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54" t="s">
        <v>153</v>
      </c>
      <c r="B3" s="155"/>
      <c r="C3" s="156" t="str">
        <f>IF(Identificação!B3=0,"",Identificação!B3)</f>
        <v>registro de preços de tubos de concreto e materiais de concreto</v>
      </c>
      <c r="D3" s="156"/>
      <c r="E3" s="156"/>
      <c r="F3" s="156"/>
      <c r="G3" s="156"/>
      <c r="H3" s="157"/>
      <c r="I3" s="103"/>
      <c r="J3" s="103"/>
    </row>
    <row r="4" spans="1:12" s="27" customFormat="1" ht="15.75" thickBot="1" x14ac:dyDescent="0.3">
      <c r="A4" s="18" t="s">
        <v>3793</v>
      </c>
      <c r="B4" s="26"/>
      <c r="C4" s="133" t="s">
        <v>3993</v>
      </c>
      <c r="D4" s="133"/>
      <c r="E4" s="133"/>
      <c r="F4" s="133"/>
      <c r="G4" s="22" t="s">
        <v>3754</v>
      </c>
      <c r="H4" s="79" t="s">
        <v>3994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70" t="str">
        <f>IF(Identificação!B5=0,"",Identificação!B5)</f>
        <v>Compras</v>
      </c>
      <c r="D5" s="171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7">
        <f>SUMIFS(H12:H39953,B12:B39953,"&gt;0",H12:H39953,"&lt;&gt;0")</f>
        <v>165125</v>
      </c>
      <c r="D6" s="168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37" t="s">
        <v>3755</v>
      </c>
      <c r="B10" s="137" t="s">
        <v>3756</v>
      </c>
      <c r="C10" s="137" t="s">
        <v>3677</v>
      </c>
      <c r="D10" s="141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38"/>
      <c r="B11" s="138"/>
      <c r="C11" s="138"/>
      <c r="D11" s="142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Tubos de concreto MFPS1 de 200 mm</v>
      </c>
      <c r="E12" s="116">
        <f>IF('Orçamento-base'!H12&gt;0,'Orçamento-base'!H12,"")</f>
        <v>500</v>
      </c>
      <c r="F12" s="54" t="str">
        <f>IF('Orçamento-base'!I12&gt;0,'Orçamento-base'!I12,"")</f>
        <v>un</v>
      </c>
      <c r="G12" s="114">
        <v>35.85</v>
      </c>
      <c r="H12" s="54">
        <f>IFERROR(IF(E12*G12&lt;&gt;0,ROUND(ROUND(E12,4)*ROUND(G12,4),2),""),"")</f>
        <v>17925</v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Tubos de concreto MFPS1 de 300 mm</v>
      </c>
      <c r="E13" s="116">
        <f>IF('Orçamento-base'!H13&gt;0,'Orçamento-base'!H13,"")</f>
        <v>1000</v>
      </c>
      <c r="F13" s="54" t="str">
        <f>IF('Orçamento-base'!I13&gt;0,'Orçamento-base'!I13,"")</f>
        <v>un</v>
      </c>
      <c r="G13" s="114">
        <v>45.5</v>
      </c>
      <c r="H13" s="54">
        <f>IFERROR(IF(E13*G13&lt;&gt;0,ROUND(ROUND(E13,4)*ROUND(G13,4),2),""),"")</f>
        <v>45500</v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Tubos de concreto MFPA1 de 300 mm</v>
      </c>
      <c r="E14" s="172">
        <f>IF('Orçamento-base'!H14&gt;0,'Orçamento-base'!H14,"")</f>
        <v>500</v>
      </c>
      <c r="F14" s="106" t="str">
        <f>IF('Orçamento-base'!I14&gt;0,'Orçamento-base'!I14,"")</f>
        <v>un</v>
      </c>
      <c r="G14" s="114"/>
      <c r="H14" s="106" t="str">
        <f t="shared" ref="H14:H48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Tubos de concreto MFPS1 de 400 mm</v>
      </c>
      <c r="E15" s="172">
        <f>IF('Orçamento-base'!H15&gt;0,'Orçamento-base'!H15,"")</f>
        <v>1000</v>
      </c>
      <c r="F15" s="106" t="str">
        <f>IF('Orçamento-base'!I15&gt;0,'Orçamento-base'!I15,"")</f>
        <v>un</v>
      </c>
      <c r="G15" s="114">
        <v>62.2</v>
      </c>
      <c r="H15" s="106">
        <f t="shared" si="0"/>
        <v>62200</v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Tubos de concreto MFPA1 de 400 mm</v>
      </c>
      <c r="E16" s="172">
        <f>IF('Orçamento-base'!H16&gt;0,'Orçamento-base'!H16,"")</f>
        <v>500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Tubos de concreto PBPA1 de 400 mm</v>
      </c>
      <c r="E17" s="172">
        <f>IF('Orçamento-base'!H17&gt;0,'Orçamento-base'!H17,"")</f>
        <v>300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Tubos de concreto MFPS1 de 500 mm</v>
      </c>
      <c r="E18" s="172">
        <f>IF('Orçamento-base'!H18&gt;0,'Orçamento-base'!H18,"")</f>
        <v>200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Tubos de concreto MFPA1 de 500 mm</v>
      </c>
      <c r="E19" s="172">
        <f>IF('Orçamento-base'!H19&gt;0,'Orçamento-base'!H19,"")</f>
        <v>200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Tubos de concreto MFPS1 de 600 mm</v>
      </c>
      <c r="E20" s="172">
        <f>IF('Orçamento-base'!H20&gt;0,'Orçamento-base'!H20,"")</f>
        <v>200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Tubos de concreto MFPA1 de 600 mm</v>
      </c>
      <c r="E21" s="172">
        <f>IF('Orçamento-base'!H21&gt;0,'Orçamento-base'!H21,"")</f>
        <v>200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Tubos de concreto PBPA1 de 600 mm</v>
      </c>
      <c r="E22" s="172">
        <f>IF('Orçamento-base'!H22&gt;0,'Orçamento-base'!H22,"")</f>
        <v>200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Tubos de concreto MFPA1 de 800 mm</v>
      </c>
      <c r="E23" s="172">
        <f>IF('Orçamento-base'!H23&gt;0,'Orçamento-base'!H23,"")</f>
        <v>100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Tubos de concreto MFPA1 de 1000 mm</v>
      </c>
      <c r="E24" s="172">
        <f>IF('Orçamento-base'!H24&gt;0,'Orçamento-base'!H24,"")</f>
        <v>100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Tubos de concreto MFPA1 de 1500 mm</v>
      </c>
      <c r="E25" s="172">
        <f>IF('Orçamento-base'!H25&gt;0,'Orçamento-base'!H25,"")</f>
        <v>50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Canaleta de concreto, tipo meia cana, de 300 mm</v>
      </c>
      <c r="E26" s="172">
        <f>IF('Orçamento-base'!H26&gt;0,'Orçamento-base'!H26,"")</f>
        <v>50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Canaleta de concreto, tipo meia cana, de 500 mm</v>
      </c>
      <c r="E27" s="172">
        <f>IF('Orçamento-base'!H27&gt;0,'Orçamento-base'!H27,"")</f>
        <v>50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Meio fio de concreto pré-moldado de 9x12x30x100cm</v>
      </c>
      <c r="E28" s="172">
        <f>IF('Orçamento-base'!H28&gt;0,'Orçamento-base'!H28,"")</f>
        <v>1000</v>
      </c>
      <c r="F28" s="106" t="str">
        <f>IF('Orçamento-base'!I28&gt;0,'Orçamento-base'!I28,"")</f>
        <v>m</v>
      </c>
      <c r="G28" s="114">
        <v>39.5</v>
      </c>
      <c r="H28" s="106">
        <f t="shared" si="0"/>
        <v>39500</v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Concreto usinado FCK 20,00 mpa – Brita nº1 e nº0 -Abatimento 100+-20 - entregue no território do município</v>
      </c>
      <c r="E29" s="172">
        <f>IF('Orçamento-base'!H29&gt;0,'Orçamento-base'!H29,"")</f>
        <v>200</v>
      </c>
      <c r="F29" s="106" t="str">
        <f>IF('Orçamento-base'!I29&gt;0,'Orçamento-base'!I29,"")</f>
        <v>m3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Poste de concreto duplo “T” de 8 metros</v>
      </c>
      <c r="E30" s="172">
        <f>IF('Orçamento-base'!H30&gt;0,'Orçamento-base'!H30,"")</f>
        <v>30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 t="str">
        <f>'Orçamento-base'!B31</f>
        <v/>
      </c>
      <c r="C31" s="111" t="str">
        <f>IF('Orçamento-base'!C31&gt;0,'Orçamento-base'!C31,"")</f>
        <v/>
      </c>
      <c r="D31" s="106" t="str">
        <f>IF('Orçamento-base'!G31&gt;0,'Orçamento-base'!G31,"")</f>
        <v/>
      </c>
      <c r="E31" s="172" t="str">
        <f>IF('Orçamento-base'!H31&gt;0,'Orçamento-base'!H31,"")</f>
        <v/>
      </c>
      <c r="F31" s="106" t="str">
        <f>IF('Orçamento-base'!I31&gt;0,'Orçamento-base'!I31,"")</f>
        <v/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 t="str">
        <f>'Orçamento-base'!B32</f>
        <v/>
      </c>
      <c r="C32" s="111" t="str">
        <f>IF('Orçamento-base'!C32&gt;0,'Orçamento-base'!C32,"")</f>
        <v/>
      </c>
      <c r="D32" s="106" t="str">
        <f>IF('Orçamento-base'!G32&gt;0,'Orçamento-base'!G32,"")</f>
        <v/>
      </c>
      <c r="E32" s="172" t="str">
        <f>IF('Orçamento-base'!H32&gt;0,'Orçamento-base'!H32,"")</f>
        <v/>
      </c>
      <c r="F32" s="106" t="str">
        <f>IF('Orçamento-base'!I32&gt;0,'Orçamento-base'!I32,"")</f>
        <v/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 t="str">
        <f>'Orçamento-base'!B33</f>
        <v/>
      </c>
      <c r="C33" s="111" t="str">
        <f>IF('Orçamento-base'!C33&gt;0,'Orçamento-base'!C33,"")</f>
        <v/>
      </c>
      <c r="D33" s="106" t="str">
        <f>IF('Orçamento-base'!G33&gt;0,'Orçamento-base'!G33,"")</f>
        <v/>
      </c>
      <c r="E33" s="172" t="str">
        <f>IF('Orçamento-base'!H33&gt;0,'Orçamento-base'!H33,"")</f>
        <v/>
      </c>
      <c r="F33" s="106" t="str">
        <f>IF('Orçamento-base'!I33&gt;0,'Orçamento-base'!I33,"")</f>
        <v/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 t="str">
        <f>'Orçamento-base'!B34</f>
        <v/>
      </c>
      <c r="C34" s="111" t="str">
        <f>IF('Orçamento-base'!C34&gt;0,'Orçamento-base'!C34,"")</f>
        <v/>
      </c>
      <c r="D34" s="106" t="str">
        <f>IF('Orçamento-base'!G34&gt;0,'Orçamento-base'!G34,"")</f>
        <v/>
      </c>
      <c r="E34" s="172" t="str">
        <f>IF('Orçamento-base'!H34&gt;0,'Orçamento-base'!H34,"")</f>
        <v/>
      </c>
      <c r="F34" s="106" t="str">
        <f>IF('Orçamento-base'!I34&gt;0,'Orçamento-base'!I34,"")</f>
        <v/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 t="str">
        <f>'Orçamento-base'!B35</f>
        <v/>
      </c>
      <c r="C35" s="111" t="str">
        <f>IF('Orçamento-base'!C35&gt;0,'Orçamento-base'!C35,"")</f>
        <v/>
      </c>
      <c r="D35" s="106" t="str">
        <f>IF('Orçamento-base'!G35&gt;0,'Orçamento-base'!G35,"")</f>
        <v/>
      </c>
      <c r="E35" s="172" t="str">
        <f>IF('Orçamento-base'!H35&gt;0,'Orçamento-base'!H35,"")</f>
        <v/>
      </c>
      <c r="F35" s="106" t="str">
        <f>IF('Orçamento-base'!I35&gt;0,'Orçamento-base'!I35,"")</f>
        <v/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 t="str">
        <f>'Orçamento-base'!B36</f>
        <v/>
      </c>
      <c r="C36" s="111" t="str">
        <f>IF('Orçamento-base'!C36&gt;0,'Orçamento-base'!C36,"")</f>
        <v/>
      </c>
      <c r="D36" s="106" t="str">
        <f>IF('Orçamento-base'!G36&gt;0,'Orçamento-base'!G36,"")</f>
        <v/>
      </c>
      <c r="E36" s="172" t="str">
        <f>IF('Orçamento-base'!H36&gt;0,'Orçamento-base'!H36,"")</f>
        <v/>
      </c>
      <c r="F36" s="106" t="str">
        <f>IF('Orçamento-base'!I36&gt;0,'Orçamento-base'!I36,"")</f>
        <v/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 t="str">
        <f>'Orçamento-base'!B37</f>
        <v/>
      </c>
      <c r="C37" s="111" t="str">
        <f>IF('Orçamento-base'!C37&gt;0,'Orçamento-base'!C37,"")</f>
        <v/>
      </c>
      <c r="D37" s="106" t="str">
        <f>IF('Orçamento-base'!G37&gt;0,'Orçamento-base'!G37,"")</f>
        <v/>
      </c>
      <c r="E37" s="172" t="str">
        <f>IF('Orçamento-base'!H37&gt;0,'Orçamento-base'!H37,"")</f>
        <v/>
      </c>
      <c r="F37" s="106" t="str">
        <f>IF('Orçamento-base'!I37&gt;0,'Orçamento-base'!I37,"")</f>
        <v/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72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72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72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72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72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72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72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72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72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72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72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2023-03-02T12:06:26Z</dcterms:modified>
</cp:coreProperties>
</file>