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nº15-23 materiais de higiene e limpeza\PROPOSTA\"/>
    </mc:Choice>
  </mc:AlternateContent>
  <xr:revisionPtr revIDLastSave="0" documentId="13_ncr:1_{9FD5BBD4-6424-48BB-9010-0D9FFD71A72E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</workbook>
</file>

<file path=xl/calcChain.xml><?xml version="1.0" encoding="utf-8"?>
<calcChain xmlns="http://schemas.openxmlformats.org/spreadsheetml/2006/main">
  <c r="A14" i="6" l="1"/>
  <c r="C14" i="6"/>
  <c r="D14" i="6"/>
  <c r="E14" i="6"/>
  <c r="F14" i="6"/>
  <c r="H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F17" i="6"/>
  <c r="H17" i="6"/>
  <c r="A18" i="6"/>
  <c r="C18" i="6"/>
  <c r="D18" i="6"/>
  <c r="E18" i="6"/>
  <c r="F18" i="6"/>
  <c r="H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F21" i="6"/>
  <c r="H21" i="6"/>
  <c r="A22" i="6"/>
  <c r="C22" i="6"/>
  <c r="D22" i="6"/>
  <c r="E22" i="6"/>
  <c r="F22" i="6"/>
  <c r="H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F25" i="6"/>
  <c r="H25" i="6"/>
  <c r="A26" i="6"/>
  <c r="C26" i="6"/>
  <c r="D26" i="6"/>
  <c r="E26" i="6"/>
  <c r="F26" i="6"/>
  <c r="H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F29" i="6"/>
  <c r="H29" i="6"/>
  <c r="A30" i="6"/>
  <c r="C30" i="6"/>
  <c r="D30" i="6"/>
  <c r="E30" i="6"/>
  <c r="F30" i="6"/>
  <c r="H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F33" i="6"/>
  <c r="H33" i="6"/>
  <c r="A34" i="6"/>
  <c r="C34" i="6"/>
  <c r="D34" i="6"/>
  <c r="E34" i="6"/>
  <c r="F34" i="6"/>
  <c r="H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A37" i="6"/>
  <c r="C37" i="6"/>
  <c r="D37" i="6"/>
  <c r="E37" i="6"/>
  <c r="F37" i="6"/>
  <c r="H37" i="6"/>
  <c r="A38" i="6"/>
  <c r="C38" i="6"/>
  <c r="D38" i="6"/>
  <c r="E38" i="6"/>
  <c r="F38" i="6"/>
  <c r="H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F41" i="6"/>
  <c r="H41" i="6"/>
  <c r="A42" i="6"/>
  <c r="C42" i="6"/>
  <c r="D42" i="6"/>
  <c r="E42" i="6"/>
  <c r="F42" i="6"/>
  <c r="H42" i="6"/>
  <c r="A43" i="6"/>
  <c r="C43" i="6"/>
  <c r="D43" i="6"/>
  <c r="E43" i="6"/>
  <c r="H43" i="6" s="1"/>
  <c r="F43" i="6"/>
  <c r="A44" i="6"/>
  <c r="C44" i="6"/>
  <c r="D44" i="6"/>
  <c r="E44" i="6"/>
  <c r="H44" i="6" s="1"/>
  <c r="F44" i="6"/>
  <c r="A45" i="6"/>
  <c r="C45" i="6"/>
  <c r="D45" i="6"/>
  <c r="E45" i="6"/>
  <c r="F45" i="6"/>
  <c r="H45" i="6"/>
  <c r="A46" i="6"/>
  <c r="C46" i="6"/>
  <c r="D46" i="6"/>
  <c r="E46" i="6"/>
  <c r="F46" i="6"/>
  <c r="H46" i="6"/>
  <c r="A47" i="6"/>
  <c r="C47" i="6"/>
  <c r="D47" i="6"/>
  <c r="E47" i="6"/>
  <c r="H47" i="6" s="1"/>
  <c r="F47" i="6"/>
  <c r="A48" i="6"/>
  <c r="C48" i="6"/>
  <c r="D48" i="6"/>
  <c r="E48" i="6"/>
  <c r="H48" i="6" s="1"/>
  <c r="F48" i="6"/>
  <c r="A49" i="6"/>
  <c r="C49" i="6"/>
  <c r="D49" i="6"/>
  <c r="E49" i="6"/>
  <c r="F49" i="6"/>
  <c r="H49" i="6"/>
  <c r="A50" i="6"/>
  <c r="C50" i="6"/>
  <c r="D50" i="6"/>
  <c r="E50" i="6"/>
  <c r="F50" i="6"/>
  <c r="H50" i="6"/>
  <c r="A51" i="6"/>
  <c r="C51" i="6"/>
  <c r="D51" i="6"/>
  <c r="E51" i="6"/>
  <c r="H51" i="6" s="1"/>
  <c r="F51" i="6"/>
  <c r="A52" i="6"/>
  <c r="C52" i="6"/>
  <c r="D52" i="6"/>
  <c r="E52" i="6"/>
  <c r="H52" i="6" s="1"/>
  <c r="F52" i="6"/>
  <c r="A53" i="6"/>
  <c r="C53" i="6"/>
  <c r="D53" i="6"/>
  <c r="E53" i="6"/>
  <c r="F53" i="6"/>
  <c r="H53" i="6"/>
  <c r="A54" i="6"/>
  <c r="C54" i="6"/>
  <c r="D54" i="6"/>
  <c r="E54" i="6"/>
  <c r="F54" i="6"/>
  <c r="H54" i="6"/>
  <c r="A55" i="6"/>
  <c r="C55" i="6"/>
  <c r="D55" i="6"/>
  <c r="E55" i="6"/>
  <c r="H55" i="6" s="1"/>
  <c r="F55" i="6"/>
  <c r="A56" i="6"/>
  <c r="C56" i="6"/>
  <c r="D56" i="6"/>
  <c r="E56" i="6"/>
  <c r="H56" i="6" s="1"/>
  <c r="F56" i="6"/>
  <c r="A57" i="6"/>
  <c r="C57" i="6"/>
  <c r="D57" i="6"/>
  <c r="E57" i="6"/>
  <c r="F57" i="6"/>
  <c r="H57" i="6"/>
  <c r="A58" i="6"/>
  <c r="C58" i="6"/>
  <c r="D58" i="6"/>
  <c r="E58" i="6"/>
  <c r="F58" i="6"/>
  <c r="H58" i="6"/>
  <c r="A59" i="6"/>
  <c r="C59" i="6"/>
  <c r="D59" i="6"/>
  <c r="E59" i="6"/>
  <c r="H59" i="6" s="1"/>
  <c r="F59" i="6"/>
  <c r="A60" i="6"/>
  <c r="C60" i="6"/>
  <c r="D60" i="6"/>
  <c r="E60" i="6"/>
  <c r="H60" i="6" s="1"/>
  <c r="F60" i="6"/>
  <c r="A61" i="6"/>
  <c r="C61" i="6"/>
  <c r="D61" i="6"/>
  <c r="E61" i="6"/>
  <c r="F61" i="6"/>
  <c r="H61" i="6"/>
  <c r="A62" i="6"/>
  <c r="C62" i="6"/>
  <c r="D62" i="6"/>
  <c r="E62" i="6"/>
  <c r="F62" i="6"/>
  <c r="H62" i="6"/>
  <c r="A63" i="6"/>
  <c r="C63" i="6"/>
  <c r="D63" i="6"/>
  <c r="E63" i="6"/>
  <c r="H63" i="6" s="1"/>
  <c r="F63" i="6"/>
  <c r="A64" i="6"/>
  <c r="C64" i="6"/>
  <c r="D64" i="6"/>
  <c r="E64" i="6"/>
  <c r="H64" i="6" s="1"/>
  <c r="F64" i="6"/>
  <c r="A65" i="6"/>
  <c r="C65" i="6"/>
  <c r="D65" i="6"/>
  <c r="E65" i="6"/>
  <c r="F65" i="6"/>
  <c r="H65" i="6"/>
  <c r="A66" i="6"/>
  <c r="C66" i="6"/>
  <c r="D66" i="6"/>
  <c r="E66" i="6"/>
  <c r="F66" i="6"/>
  <c r="H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F69" i="6"/>
  <c r="H69" i="6"/>
  <c r="A70" i="6"/>
  <c r="C70" i="6"/>
  <c r="D70" i="6"/>
  <c r="E70" i="6"/>
  <c r="F70" i="6"/>
  <c r="H70" i="6"/>
  <c r="A71" i="6"/>
  <c r="C71" i="6"/>
  <c r="D71" i="6"/>
  <c r="E71" i="6"/>
  <c r="H71" i="6" s="1"/>
  <c r="F71" i="6"/>
  <c r="A72" i="6"/>
  <c r="C72" i="6"/>
  <c r="D72" i="6"/>
  <c r="E72" i="6"/>
  <c r="H72" i="6" s="1"/>
  <c r="F72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B45" i="3" s="1"/>
  <c r="B45" i="6" s="1"/>
  <c r="K46" i="3"/>
  <c r="B46" i="3" s="1"/>
  <c r="B46" i="6" s="1"/>
  <c r="K47" i="3"/>
  <c r="B47" i="3" s="1"/>
  <c r="B47" i="6" s="1"/>
  <c r="K48" i="3"/>
  <c r="B48" i="3" s="1"/>
  <c r="B48" i="6" s="1"/>
  <c r="K49" i="3"/>
  <c r="B49" i="3" s="1"/>
  <c r="B49" i="6" s="1"/>
  <c r="K50" i="3"/>
  <c r="B50" i="3" s="1"/>
  <c r="B50" i="6" s="1"/>
  <c r="K51" i="3"/>
  <c r="B51" i="3" s="1"/>
  <c r="B51" i="6" s="1"/>
  <c r="K52" i="3"/>
  <c r="B52" i="3" s="1"/>
  <c r="B52" i="6" s="1"/>
  <c r="K53" i="3"/>
  <c r="B53" i="3" s="1"/>
  <c r="B53" i="6" s="1"/>
  <c r="K54" i="3"/>
  <c r="B54" i="3" s="1"/>
  <c r="B54" i="6" s="1"/>
  <c r="K55" i="3"/>
  <c r="B55" i="3" s="1"/>
  <c r="B55" i="6" s="1"/>
  <c r="K56" i="3"/>
  <c r="B56" i="3" s="1"/>
  <c r="B56" i="6" s="1"/>
  <c r="K57" i="3"/>
  <c r="B57" i="3" s="1"/>
  <c r="B57" i="6" s="1"/>
  <c r="K58" i="3"/>
  <c r="B58" i="3" s="1"/>
  <c r="B58" i="6" s="1"/>
  <c r="K59" i="3"/>
  <c r="B59" i="3" s="1"/>
  <c r="B59" i="6" s="1"/>
  <c r="K60" i="3"/>
  <c r="B60" i="3" s="1"/>
  <c r="B60" i="6" s="1"/>
  <c r="K61" i="3"/>
  <c r="B61" i="3" s="1"/>
  <c r="B61" i="6" s="1"/>
  <c r="K62" i="3"/>
  <c r="B62" i="3" s="1"/>
  <c r="B62" i="6" s="1"/>
  <c r="K63" i="3"/>
  <c r="B63" i="3" s="1"/>
  <c r="B63" i="6" s="1"/>
  <c r="K64" i="3"/>
  <c r="B64" i="3" s="1"/>
  <c r="B64" i="6" s="1"/>
  <c r="K65" i="3"/>
  <c r="B65" i="3" s="1"/>
  <c r="B65" i="6" s="1"/>
  <c r="K66" i="3"/>
  <c r="B66" i="3" s="1"/>
  <c r="B66" i="6" s="1"/>
  <c r="K67" i="3"/>
  <c r="B67" i="3" s="1"/>
  <c r="B67" i="6" s="1"/>
  <c r="K68" i="3"/>
  <c r="B68" i="3" s="1"/>
  <c r="B68" i="6" s="1"/>
  <c r="K69" i="3"/>
  <c r="B69" i="3" s="1"/>
  <c r="B69" i="6" s="1"/>
  <c r="K70" i="3"/>
  <c r="B70" i="3" s="1"/>
  <c r="B70" i="6" s="1"/>
  <c r="K71" i="3"/>
  <c r="B71" i="3" s="1"/>
  <c r="B71" i="6" s="1"/>
  <c r="K72" i="3"/>
  <c r="B72" i="3" s="1"/>
  <c r="B72" i="6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l="1"/>
  <c r="B14" i="6" s="1"/>
  <c r="B15" i="3"/>
  <c r="B15" i="6" s="1"/>
  <c r="K12" i="3"/>
  <c r="B12" i="3" s="1"/>
  <c r="B16" i="3" l="1"/>
  <c r="E12" i="6"/>
  <c r="H12" i="6" s="1"/>
  <c r="B17" i="3" l="1"/>
  <c r="B17" i="6" s="1"/>
  <c r="B16" i="6"/>
  <c r="B18" i="3"/>
  <c r="B18" i="6" s="1"/>
  <c r="C5" i="6"/>
  <c r="C3" i="6"/>
  <c r="H2" i="6"/>
  <c r="F2" i="6"/>
  <c r="C2" i="6"/>
  <c r="K4" i="3"/>
  <c r="K2" i="3"/>
  <c r="C3" i="3"/>
  <c r="C4" i="3"/>
  <c r="C5" i="3"/>
  <c r="I2" i="3"/>
  <c r="C2" i="3"/>
  <c r="B19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0" i="3" l="1"/>
  <c r="B19" i="6"/>
  <c r="E13" i="6"/>
  <c r="H13" i="6" s="1"/>
  <c r="O13" i="3"/>
  <c r="B20" i="6" l="1"/>
  <c r="B21" i="3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1" i="6" l="1"/>
  <c r="B23" i="3"/>
  <c r="B23" i="6" s="1"/>
  <c r="B22" i="3"/>
  <c r="B22" i="6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4" i="3" l="1"/>
  <c r="B26" i="3"/>
  <c r="B26" i="6" s="1"/>
  <c r="B25" i="3"/>
  <c r="B25" i="6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7" i="3" l="1"/>
  <c r="B24" i="6"/>
  <c r="B28" i="3"/>
  <c r="B13" i="6"/>
  <c r="B29" i="3" l="1"/>
  <c r="B28" i="6"/>
  <c r="B27" i="6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6" i="3" l="1"/>
  <c r="B35" i="6"/>
  <c r="B37" i="3" l="1"/>
  <c r="B36" i="6"/>
  <c r="B38" i="3" l="1"/>
  <c r="B37" i="6"/>
  <c r="B39" i="3" l="1"/>
  <c r="B38" i="6"/>
  <c r="B40" i="3" l="1"/>
  <c r="B39" i="6"/>
  <c r="B41" i="3" l="1"/>
  <c r="B40" i="6"/>
  <c r="B41" i="6" l="1"/>
  <c r="B42" i="3"/>
  <c r="B43" i="3" l="1"/>
  <c r="B42" i="6"/>
  <c r="B44" i="3" l="1"/>
  <c r="B43" i="6"/>
  <c r="B44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<sst xmlns="http://schemas.openxmlformats.org/spreadsheetml/2006/main" count="15144" uniqueCount="4009">
  <si>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</si>
  <si>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</si>
  <si>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</si>
  <si>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</si>
  <si>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</si>
  <si>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</si>
  <si>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</si>
  <si>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</si>
  <si>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</si>
  <si>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</si>
  <si>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</si>
  <si>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</si>
  <si>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</si>
  <si>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</si>
  <si>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</si>
  <si>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</si>
  <si>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</si>
  <si>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</si>
  <si>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</si>
  <si>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</si>
  <si>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</si>
  <si>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</si>
  <si>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</si>
  <si>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</si>
  <si>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</si>
  <si>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</si>
  <si>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</si>
  <si>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</si>
  <si>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</si>
  <si>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</si>
  <si>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</si>
  <si>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</si>
  <si>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</si>
  <si>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</si>
  <si>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</si>
  <si>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</si>
  <si>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</si>
  <si>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</si>
  <si>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</si>
  <si>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</si>
  <si>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</si>
  <si>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</si>
  <si>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</si>
  <si>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</si>
  <si>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</si>
  <si>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</si>
  <si>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</si>
  <si>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</si>
  <si>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</si>
  <si>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</si>
  <si>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</si>
  <si>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</si>
  <si>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</si>
  <si>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</si>
  <si>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</si>
  <si>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</si>
  <si>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</si>
  <si>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</si>
  <si>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</si>
  <si>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</si>
  <si>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</si>
  <si>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</si>
  <si>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</si>
  <si>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</si>
  <si>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</si>
  <si>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</si>
  <si>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</si>
  <si>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</si>
  <si>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</si>
  <si>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</si>
  <si>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</si>
  <si>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</si>
  <si>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</si>
  <si>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</si>
  <si>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</si>
  <si>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</si>
  <si>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</si>
  <si>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</si>
  <si>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</si>
  <si>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</si>
  <si>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</si>
  <si>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</si>
  <si>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</si>
  <si>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</si>
  <si>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</si>
  <si>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</si>
  <si>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</si>
  <si>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</si>
  <si>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</si>
  <si>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</si>
  <si>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</si>
  <si>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</si>
  <si>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</si>
  <si>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</si>
  <si>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</si>
  <si>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</si>
  <si>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</si>
  <si>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</si>
  <si>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</si>
  <si>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</si>
  <si>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</si>
  <si>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</si>
  <si>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</si>
  <si>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</si>
  <si>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</si>
  <si>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</si>
  <si>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</si>
  <si>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</si>
  <si>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</si>
  <si>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</si>
  <si>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</si>
  <si>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</si>
  <si>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</si>
  <si>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</si>
  <si>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</si>
  <si>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</si>
  <si>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</si>
  <si>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</si>
  <si>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</si>
  <si>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</si>
  <si>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</si>
  <si>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</si>
  <si>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</si>
  <si>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</si>
  <si>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</si>
  <si>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</si>
  <si>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</si>
  <si>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</si>
  <si>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</si>
  <si>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</si>
  <si>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</si>
  <si>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</si>
  <si>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</si>
  <si>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</si>
  <si>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</si>
  <si>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</si>
  <si>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</si>
  <si>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</si>
  <si>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</si>
  <si>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</si>
  <si>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</si>
  <si>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</si>
  <si>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</si>
  <si>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</si>
  <si>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</si>
  <si>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</si>
  <si>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</si>
  <si>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</si>
  <si>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</si>
  <si>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</si>
  <si>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</si>
  <si>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</si>
  <si>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</si>
  <si>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</si>
  <si>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</si>
  <si>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</si>
  <si>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</si>
  <si>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</si>
  <si>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</si>
  <si>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</si>
  <si>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</si>
  <si>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</si>
  <si>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</si>
  <si>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</si>
  <si>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</si>
  <si>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</si>
  <si>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</si>
  <si>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</si>
  <si>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</si>
  <si>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</si>
  <si>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</si>
  <si>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</si>
  <si>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</si>
  <si>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</si>
  <si>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</si>
  <si>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</si>
  <si>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</si>
  <si>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</si>
  <si>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</si>
  <si>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</si>
  <si>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</si>
  <si>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</si>
  <si>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</si>
  <si>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</si>
  <si>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</si>
  <si>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</si>
  <si>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</si>
  <si>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</si>
  <si>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</si>
  <si>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</si>
  <si>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</si>
  <si>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</si>
  <si>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</si>
  <si>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</si>
  <si>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</si>
  <si>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</si>
  <si>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</si>
  <si>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</si>
  <si>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</si>
  <si>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</si>
  <si>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</si>
  <si>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</si>
  <si>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</si>
  <si>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</si>
  <si>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</si>
  <si>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</si>
  <si>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</si>
  <si>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</si>
  <si>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</si>
  <si>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</si>
  <si>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</si>
  <si>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</si>
  <si>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</si>
  <si>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</si>
  <si>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</si>
  <si>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</si>
  <si>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</si>
  <si>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</si>
  <si>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</si>
  <si>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</si>
  <si>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</si>
  <si>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</si>
  <si>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</si>
  <si>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</si>
  <si>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</si>
  <si>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</si>
  <si>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</si>
  <si>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</si>
  <si>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</si>
  <si>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</si>
  <si>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</si>
  <si>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</si>
  <si>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</si>
  <si>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</si>
  <si>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</si>
  <si>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</si>
  <si>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</si>
  <si>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</si>
  <si>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</si>
  <si>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</si>
  <si>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</si>
  <si>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</si>
  <si>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</si>
  <si>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</si>
  <si>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</si>
  <si>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</si>
  <si>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</si>
  <si>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</si>
  <si>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</si>
  <si>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</si>
  <si>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</si>
  <si>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</si>
  <si>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</si>
  <si>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</si>
  <si>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</si>
  <si>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</si>
  <si>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</si>
  <si>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</si>
  <si>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</si>
  <si>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</si>
  <si>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</si>
  <si>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</si>
  <si>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</si>
  <si>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</si>
  <si>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</si>
  <si>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</si>
  <si>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</si>
  <si>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</si>
  <si>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</si>
  <si>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</si>
  <si>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</si>
  <si>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</si>
  <si>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</si>
  <si>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</si>
  <si>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</si>
  <si>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</si>
  <si>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</si>
  <si>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</si>
  <si>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</si>
  <si>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</si>
  <si>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</si>
  <si>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</si>
  <si>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</si>
  <si>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</si>
  <si>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</si>
  <si>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</si>
  <si>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</si>
  <si>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</si>
  <si>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</si>
  <si>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</si>
  <si>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</si>
  <si>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</si>
  <si>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</si>
  <si>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</si>
  <si>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</si>
  <si>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</si>
  <si>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</si>
  <si>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</si>
  <si>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</si>
  <si>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</si>
  <si>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</si>
  <si>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</si>
  <si>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</si>
  <si>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</si>
  <si>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</si>
  <si>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</si>
  <si>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</si>
  <si>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</si>
  <si>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</si>
  <si>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</si>
  <si>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</si>
  <si>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</si>
  <si>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</si>
  <si>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</si>
  <si>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</si>
  <si>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</si>
  <si>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</si>
  <si>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</si>
  <si>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</si>
  <si>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</si>
  <si>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</si>
  <si>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</si>
  <si>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</si>
  <si>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</si>
  <si>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</si>
  <si>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</si>
  <si>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</si>
  <si>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</si>
  <si>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</si>
  <si>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</si>
  <si>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</si>
  <si>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</si>
  <si>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</si>
  <si>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</si>
  <si>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</si>
  <si>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</si>
  <si>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</si>
  <si>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</si>
  <si>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</si>
  <si>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</si>
  <si>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</si>
  <si>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</si>
  <si>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</si>
  <si>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</si>
  <si>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</si>
  <si>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</si>
  <si>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</si>
  <si>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</si>
  <si>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</si>
  <si>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</si>
  <si>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</si>
  <si>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</si>
  <si>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</si>
  <si>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</si>
  <si>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</si>
  <si>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</si>
  <si>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</si>
  <si>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</si>
  <si>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</si>
  <si>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</si>
  <si>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</si>
  <si>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</si>
  <si>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</si>
  <si>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</si>
  <si>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</si>
  <si>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</si>
  <si>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</si>
  <si>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</si>
  <si>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</si>
  <si>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</si>
  <si>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</si>
  <si>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</si>
  <si>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</si>
  <si>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</si>
  <si>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</si>
  <si>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</si>
  <si>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</si>
  <si>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</si>
  <si>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</si>
  <si>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</si>
  <si>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</si>
  <si>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</si>
  <si>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</si>
  <si>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</si>
  <si>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</si>
  <si>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</si>
  <si>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</si>
  <si>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</si>
  <si>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</si>
  <si>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</si>
  <si>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</si>
  <si>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</si>
  <si>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</si>
  <si>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</si>
  <si>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</si>
  <si>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</si>
  <si>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</si>
  <si>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</si>
  <si>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</si>
  <si>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</si>
  <si>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</si>
  <si>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</si>
  <si>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</si>
  <si>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</si>
  <si>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</si>
  <si>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</si>
  <si>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</si>
  <si>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</si>
  <si>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</si>
  <si>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</si>
  <si>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</si>
  <si>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</si>
  <si>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</si>
  <si>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</si>
  <si>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</si>
  <si>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</si>
  <si>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</si>
  <si>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</si>
  <si>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</si>
  <si>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</si>
  <si>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</si>
  <si>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</si>
  <si>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</si>
  <si>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</si>
  <si>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</si>
  <si>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</si>
  <si>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</si>
  <si>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</si>
  <si>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</si>
  <si>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</si>
  <si>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</si>
  <si>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</si>
  <si>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</si>
  <si>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</si>
  <si>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</si>
  <si>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</si>
  <si>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</si>
  <si>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</si>
  <si>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</si>
  <si>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</si>
  <si>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</si>
  <si>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</si>
  <si>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</si>
  <si>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</si>
  <si>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</si>
  <si>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</si>
  <si>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</si>
  <si>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</si>
  <si>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</si>
  <si>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</si>
  <si>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</si>
  <si>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</si>
  <si>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</si>
  <si>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</si>
  <si>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</si>
  <si>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</si>
  <si>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</si>
  <si>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</si>
  <si>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</si>
  <si>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</si>
  <si>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</si>
  <si>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</si>
  <si>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</si>
  <si>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</si>
  <si>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</si>
  <si>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</si>
  <si>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</si>
  <si>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</si>
  <si>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</si>
  <si>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</si>
  <si>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</si>
  <si>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</si>
  <si>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</si>
  <si>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</si>
  <si>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</si>
  <si>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</si>
  <si>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</si>
  <si>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</si>
  <si>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</si>
  <si>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</si>
  <si>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</si>
  <si>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</si>
  <si>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</si>
  <si>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</si>
  <si>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</si>
  <si>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</si>
  <si>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</si>
  <si>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</si>
  <si>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</si>
  <si>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</si>
  <si>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</si>
  <si>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</si>
  <si>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</si>
  <si>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</si>
  <si>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</si>
  <si>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</si>
  <si>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</si>
  <si>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</si>
  <si>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</si>
  <si>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</si>
  <si>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</si>
  <si>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</si>
  <si>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</si>
  <si>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</si>
  <si>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</si>
  <si>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</si>
  <si>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</si>
  <si>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</si>
  <si>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</si>
  <si>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</si>
  <si>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</si>
  <si>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</si>
  <si>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</si>
  <si>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</si>
  <si>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</si>
  <si>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</si>
  <si>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</si>
  <si>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</si>
  <si>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</si>
  <si>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</si>
  <si>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</si>
  <si>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</si>
  <si>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</si>
  <si>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</si>
  <si>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</si>
  <si>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</si>
  <si>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</si>
  <si>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</si>
  <si>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</si>
  <si>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</si>
  <si>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</si>
  <si>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</si>
  <si>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</si>
  <si>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</si>
  <si>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</si>
  <si>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</si>
  <si>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</si>
  <si>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</si>
  <si>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</si>
  <si>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</si>
  <si>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</si>
  <si>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</si>
  <si>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</si>
  <si>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</si>
  <si>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</si>
  <si>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</si>
  <si>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</si>
  <si>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</si>
  <si>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</si>
  <si>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</si>
  <si>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</si>
  <si>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</si>
  <si>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</si>
  <si>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</si>
  <si>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</si>
  <si>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</si>
  <si>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</si>
  <si>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</si>
  <si>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</si>
  <si>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</si>
  <si>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</si>
  <si>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</si>
  <si>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</si>
  <si>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</si>
  <si>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</si>
  <si>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</si>
  <si>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</si>
  <si>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</si>
  <si>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</si>
  <si>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</si>
  <si>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</si>
  <si>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</si>
  <si>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</si>
  <si>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</si>
  <si>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</si>
  <si>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</si>
  <si>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</si>
  <si>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</si>
  <si>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</si>
  <si>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</si>
  <si>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</si>
  <si>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</si>
  <si>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</si>
  <si>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</si>
  <si>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</si>
  <si>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</si>
  <si>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</si>
  <si>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</si>
  <si>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</si>
  <si>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</si>
  <si>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</si>
  <si>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</si>
  <si>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</si>
  <si>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</si>
  <si>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</si>
  <si>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</si>
  <si>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</si>
  <si>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</si>
  <si>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</si>
  <si>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</si>
  <si>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</si>
  <si>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</si>
  <si>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</si>
  <si>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</si>
  <si>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</si>
  <si>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</si>
  <si>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</si>
  <si>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</si>
  <si>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</si>
  <si>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</si>
  <si>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</si>
  <si>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</si>
  <si>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</si>
  <si>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</si>
  <si>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</si>
  <si>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</si>
  <si>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</si>
  <si>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</si>
  <si>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</si>
  <si>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</si>
  <si>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</si>
  <si>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</si>
  <si>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</si>
  <si>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</si>
  <si>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</si>
  <si>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</si>
  <si>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</si>
  <si>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</si>
  <si>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</si>
  <si>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</si>
  <si>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</si>
  <si>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</si>
  <si>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</si>
  <si>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</si>
  <si>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</si>
  <si>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</si>
  <si>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</si>
  <si>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</si>
  <si>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</si>
  <si>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</si>
  <si>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</si>
  <si>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</si>
  <si>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</si>
  <si>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</si>
  <si>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</si>
  <si>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</si>
  <si>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</si>
  <si>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</si>
  <si>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</si>
  <si>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</si>
  <si>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</si>
  <si>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</si>
  <si>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</si>
  <si>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</si>
  <si>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</si>
  <si>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</si>
  <si>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</si>
  <si>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</si>
  <si>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</si>
  <si>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</si>
  <si>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</si>
  <si>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</si>
  <si>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</si>
  <si>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</si>
  <si>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</si>
  <si>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</si>
  <si>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</si>
  <si>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</si>
  <si>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</si>
  <si>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</si>
  <si>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</si>
  <si>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</si>
  <si>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</si>
  <si>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</si>
  <si>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</si>
  <si>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</si>
  <si>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</si>
  <si>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</si>
  <si>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</si>
  <si>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</si>
  <si>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</si>
  <si>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</si>
  <si>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</si>
  <si>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</si>
  <si>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</si>
  <si>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</si>
  <si>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</si>
  <si>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</si>
  <si>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</si>
  <si>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</si>
  <si>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</si>
  <si>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</si>
  <si>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</si>
  <si>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</si>
  <si>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</si>
  <si>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</si>
  <si>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</si>
  <si>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</si>
  <si>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</si>
  <si>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</si>
  <si>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</si>
  <si>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</si>
  <si>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</si>
  <si>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</si>
  <si>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</si>
  <si>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</si>
  <si>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</si>
  <si>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</si>
  <si>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</si>
  <si>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</si>
  <si>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</si>
  <si>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</si>
  <si>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</si>
  <si>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</si>
  <si>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</si>
  <si>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</si>
  <si>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</si>
  <si>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</si>
  <si>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</si>
  <si>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</si>
  <si>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</si>
  <si>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</si>
  <si>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</si>
  <si>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</si>
  <si>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</si>
  <si>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</si>
  <si>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</si>
  <si>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</si>
  <si>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</si>
  <si>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</si>
  <si>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</si>
  <si>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</si>
  <si>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</si>
  <si>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</si>
  <si>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</si>
  <si>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</si>
  <si>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</si>
  <si>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</si>
  <si>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</si>
  <si>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</si>
  <si>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</si>
  <si>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</si>
  <si>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</si>
  <si>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</si>
  <si>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</si>
  <si>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</si>
  <si>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</si>
  <si>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</si>
  <si>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</si>
  <si>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</si>
  <si>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</si>
  <si>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</si>
  <si>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</si>
  <si>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</si>
  <si>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</si>
  <si>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</si>
  <si>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</si>
  <si>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</si>
  <si>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</si>
  <si>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</si>
  <si>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</si>
  <si>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</si>
  <si>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</si>
  <si>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</si>
  <si>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</si>
  <si>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</si>
  <si>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</si>
  <si>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</si>
  <si>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</si>
  <si>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</si>
  <si>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</si>
  <si>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</si>
  <si>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</si>
  <si>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</si>
  <si>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</si>
  <si>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</si>
  <si>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</si>
  <si>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</si>
  <si>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</si>
  <si>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</si>
  <si>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</si>
  <si>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</si>
  <si>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</si>
  <si>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</si>
  <si>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</si>
  <si>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</si>
  <si>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</si>
  <si>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</si>
  <si>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</si>
  <si>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</si>
  <si>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</si>
  <si>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</si>
  <si>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</si>
  <si>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</si>
  <si>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</si>
  <si>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</si>
  <si>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</si>
  <si>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</si>
  <si>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</si>
  <si>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</si>
  <si>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</si>
  <si>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</si>
  <si>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</si>
  <si>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</si>
  <si>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</si>
  <si>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</si>
  <si>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</si>
  <si>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</si>
  <si>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</si>
  <si>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</si>
  <si>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</si>
  <si>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</si>
  <si>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</si>
  <si>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</si>
  <si>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</si>
  <si>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</si>
  <si>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</si>
  <si>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</si>
  <si>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</si>
  <si>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</si>
  <si>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</si>
  <si>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</si>
  <si>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</si>
  <si>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</si>
  <si>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</si>
  <si>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</si>
  <si>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</si>
  <si>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</si>
  <si>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</si>
  <si>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</si>
  <si>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</si>
  <si>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</si>
  <si>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</si>
  <si>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</si>
  <si>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</si>
  <si>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</si>
  <si>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</si>
  <si>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</si>
  <si>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</si>
  <si>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</si>
  <si>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</si>
  <si>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</si>
  <si>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</si>
  <si>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</si>
  <si>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</si>
  <si>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</si>
  <si>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</si>
  <si>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</si>
  <si>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</si>
  <si>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</si>
  <si>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</si>
  <si>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</si>
  <si>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</si>
  <si>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</si>
  <si>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</si>
  <si>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</si>
  <si>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</si>
  <si>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</si>
  <si>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</si>
  <si>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</si>
  <si>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</si>
  <si>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</si>
  <si>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</si>
  <si>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</si>
  <si>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</si>
  <si>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</si>
  <si>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</si>
  <si>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</si>
  <si>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</si>
  <si>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</si>
  <si>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</si>
  <si>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</si>
  <si>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</si>
  <si>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</si>
  <si>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</si>
  <si>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</si>
  <si>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</si>
  <si>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</si>
  <si>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</si>
  <si>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</si>
  <si>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</si>
  <si>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</si>
  <si>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</si>
  <si>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</si>
  <si>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</si>
  <si>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</si>
  <si>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</si>
  <si>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</si>
  <si>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</si>
  <si>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</si>
  <si>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</si>
  <si>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</si>
  <si>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</si>
  <si>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</si>
  <si>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</si>
  <si>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</si>
  <si>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</si>
  <si>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</si>
  <si>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</si>
  <si>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</si>
  <si>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</si>
  <si>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</si>
  <si>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</si>
  <si>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</si>
  <si>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</si>
  <si>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</si>
  <si>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</si>
  <si>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</si>
  <si>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</si>
  <si>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</si>
  <si>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</si>
  <si>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</si>
  <si>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</si>
  <si>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</si>
  <si>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</si>
  <si>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</si>
  <si>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</si>
  <si>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</si>
  <si>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</si>
  <si>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</si>
  <si>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</si>
  <si>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</si>
  <si>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</si>
  <si>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</si>
  <si>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</si>
  <si>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</si>
  <si>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</si>
  <si>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</si>
  <si>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</si>
  <si>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</si>
  <si>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</si>
  <si>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</si>
  <si>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</si>
  <si>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</si>
  <si>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</si>
  <si>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</si>
  <si>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</si>
  <si>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</si>
  <si>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</si>
  <si>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</si>
  <si>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</si>
  <si>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</si>
  <si>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</si>
  <si>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</si>
  <si>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</si>
  <si>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</si>
  <si>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</si>
  <si>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</si>
  <si>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</si>
  <si>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</si>
  <si>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</si>
  <si>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</si>
  <si>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</si>
  <si>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</si>
  <si>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</si>
  <si>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</si>
  <si>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</si>
  <si>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</si>
  <si>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</si>
  <si>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</si>
  <si>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</si>
  <si>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</si>
  <si>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</si>
  <si>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</si>
  <si>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</si>
  <si>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</si>
  <si>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</si>
  <si>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</si>
  <si>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</si>
  <si>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</si>
  <si>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</si>
  <si>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</si>
  <si>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</si>
  <si>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</si>
  <si>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</si>
  <si>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</si>
  <si>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</si>
  <si>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</si>
  <si>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</si>
  <si>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</si>
  <si>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</si>
  <si>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</si>
  <si>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</si>
  <si>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</si>
  <si>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</si>
  <si>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</si>
  <si>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</si>
  <si>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</si>
  <si>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</si>
  <si>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</si>
  <si>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</si>
  <si>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</si>
  <si>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</si>
  <si>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</si>
  <si>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</si>
  <si>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</si>
  <si>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</si>
  <si>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</si>
  <si>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</si>
  <si>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</si>
  <si>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</si>
  <si>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</si>
  <si>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</si>
  <si>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</si>
  <si>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</si>
  <si>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</si>
  <si>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</si>
  <si>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</si>
  <si>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</si>
  <si>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</si>
  <si>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</si>
  <si>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</si>
  <si>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</si>
  <si>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</si>
  <si>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</si>
  <si>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</si>
  <si>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</si>
  <si>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</si>
  <si>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</si>
  <si>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</si>
  <si>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</si>
  <si>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</si>
  <si>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</si>
  <si>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</si>
  <si>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</si>
  <si>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</si>
  <si>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</si>
  <si>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</si>
  <si>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</si>
  <si>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</si>
  <si>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</si>
  <si>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</si>
  <si>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</si>
  <si>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</si>
  <si>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</si>
  <si>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</si>
  <si>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</si>
  <si>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</si>
  <si>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</si>
  <si>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</si>
  <si>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</si>
  <si>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</si>
  <si>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</si>
  <si>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</si>
  <si>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</si>
  <si>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</si>
  <si>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</si>
  <si>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</si>
  <si>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</si>
  <si>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</si>
  <si>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</si>
  <si>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</si>
  <si>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</si>
  <si>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</si>
  <si>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</si>
  <si>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</si>
  <si>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</si>
  <si>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</si>
  <si>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</si>
  <si>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</si>
  <si>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</si>
  <si>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</si>
  <si>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</si>
  <si>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</si>
  <si>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</si>
  <si>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</si>
  <si>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</si>
  <si>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</si>
  <si>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</si>
  <si>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</si>
  <si>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</si>
  <si>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</si>
  <si>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</si>
  <si>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</si>
  <si>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</si>
  <si>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</si>
  <si>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</si>
  <si>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</si>
  <si>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</si>
  <si>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</si>
  <si>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</si>
  <si>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</si>
  <si>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</si>
  <si>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</si>
  <si>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</si>
  <si>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</si>
  <si>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</si>
  <si>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</si>
  <si>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</si>
  <si>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</si>
  <si>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</si>
  <si>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</si>
  <si>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</si>
  <si>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</si>
  <si>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</si>
  <si>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</si>
  <si>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</si>
  <si>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</si>
  <si>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</si>
  <si>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</si>
  <si>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</si>
  <si>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</si>
  <si>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</si>
  <si>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</si>
  <si>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</si>
  <si>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</si>
  <si>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</si>
  <si>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</si>
  <si>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</si>
  <si>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</si>
  <si>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</si>
  <si>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</si>
  <si>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</si>
  <si>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</si>
  <si>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</si>
  <si>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</si>
  <si>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</si>
  <si>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</si>
  <si>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</si>
  <si>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</si>
  <si>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</si>
  <si>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</si>
  <si>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</si>
  <si>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</si>
  <si>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</si>
  <si>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</si>
  <si>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</si>
  <si>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</si>
  <si>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</si>
  <si>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</si>
  <si>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</si>
  <si>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</si>
  <si>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</si>
  <si>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</si>
  <si>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</si>
  <si>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</si>
  <si>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</si>
  <si>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</si>
  <si>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</si>
  <si>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</si>
  <si>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</si>
  <si>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</si>
  <si>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</si>
  <si>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</si>
  <si>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</si>
  <si>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</si>
  <si>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</si>
  <si>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</si>
  <si>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</si>
  <si>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</si>
  <si>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</si>
  <si>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</si>
  <si>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</si>
  <si>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</si>
  <si>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</si>
  <si>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</si>
  <si>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</si>
  <si>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</si>
  <si>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</si>
  <si>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</si>
  <si>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</si>
  <si>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</si>
  <si>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</si>
  <si>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</si>
  <si>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</si>
  <si>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</si>
  <si>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</si>
  <si>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</si>
  <si>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</si>
  <si>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</si>
  <si>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</si>
  <si>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</si>
  <si>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</si>
  <si>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</si>
  <si>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</si>
  <si>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</si>
  <si>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</si>
  <si>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</si>
  <si>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</si>
  <si>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</si>
  <si>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</si>
  <si>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</si>
  <si>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</si>
  <si>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</si>
  <si>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</si>
  <si>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</si>
  <si>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</si>
  <si>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</si>
  <si>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</si>
  <si>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</si>
  <si>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</si>
  <si>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</si>
  <si>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</si>
  <si>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</si>
  <si>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</si>
  <si>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</si>
  <si>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</si>
  <si>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</si>
  <si>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</si>
  <si>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</si>
  <si>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</si>
  <si>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</si>
  <si>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</si>
  <si>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</si>
  <si>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</si>
  <si>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</si>
  <si>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</si>
  <si>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</si>
  <si>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</si>
  <si>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</si>
  <si>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</si>
  <si>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</si>
  <si>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</si>
  <si>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</si>
  <si>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</si>
  <si>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</si>
  <si>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</si>
  <si>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</si>
  <si>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</si>
  <si>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</si>
  <si>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</si>
  <si>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</si>
  <si>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</si>
  <si>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</si>
  <si>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</si>
  <si>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</si>
  <si>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</si>
  <si>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</si>
  <si>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</si>
  <si>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</si>
  <si>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</si>
  <si>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</si>
  <si>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</si>
  <si>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</si>
  <si>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</si>
  <si>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</si>
  <si>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</si>
  <si>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</si>
  <si>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</si>
  <si>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</si>
  <si>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</si>
  <si>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</si>
  <si>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</si>
  <si>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</si>
  <si>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</si>
  <si>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</si>
  <si>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</si>
  <si>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</si>
  <si>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</si>
  <si>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</si>
  <si>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</si>
  <si>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</si>
  <si>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</si>
  <si>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</si>
  <si>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</si>
  <si>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</si>
  <si>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</si>
  <si>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</si>
  <si>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</si>
  <si>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</si>
  <si>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</si>
  <si>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</si>
  <si>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</si>
  <si>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</si>
  <si>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</si>
  <si>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</si>
  <si>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</si>
  <si>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</si>
  <si>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</si>
  <si>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</si>
  <si>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</si>
  <si>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</si>
  <si>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</si>
  <si>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</si>
  <si>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</si>
  <si>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</si>
  <si>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</si>
  <si>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</si>
  <si>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</si>
  <si>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</si>
  <si>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</si>
  <si>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</si>
  <si>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</si>
  <si>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</si>
  <si>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</si>
  <si>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</si>
  <si>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</si>
  <si>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</si>
  <si>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</si>
  <si>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</si>
  <si>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</si>
  <si>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</si>
  <si>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</si>
  <si>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</si>
  <si>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</si>
  <si>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</si>
  <si>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</si>
  <si>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</si>
  <si>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</si>
  <si>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</si>
  <si>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</si>
  <si>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</si>
  <si>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</si>
  <si>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</si>
  <si>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</si>
  <si>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</si>
  <si>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</si>
  <si>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</si>
  <si>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</si>
  <si>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</si>
  <si>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</si>
  <si>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</si>
  <si>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</si>
  <si>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</si>
  <si>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</si>
  <si>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</si>
  <si>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</si>
  <si>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</si>
  <si>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</si>
  <si>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</si>
  <si>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</si>
  <si>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</si>
  <si>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</si>
  <si>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</si>
  <si>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</si>
  <si>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</si>
  <si>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</si>
  <si>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</si>
  <si>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</si>
  <si>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</si>
  <si>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</si>
  <si>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</si>
  <si>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</si>
  <si>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</si>
  <si>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</si>
  <si>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</si>
  <si>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</si>
  <si>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</si>
  <si>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</si>
  <si>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</si>
  <si>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</si>
  <si>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</si>
  <si>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</si>
  <si>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</si>
  <si>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</si>
  <si>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</si>
  <si>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</si>
  <si>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</si>
  <si>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</si>
  <si>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</si>
  <si>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</si>
  <si>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</si>
  <si>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</si>
  <si>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</si>
  <si>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</si>
  <si>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</si>
  <si>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</si>
  <si>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</si>
  <si>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</si>
  <si>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</si>
  <si>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</si>
  <si>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</si>
  <si>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</si>
  <si>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</si>
  <si>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</si>
  <si>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</si>
  <si>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</si>
  <si>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</si>
  <si>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</si>
  <si>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</si>
  <si>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</si>
  <si>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</si>
  <si>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</si>
  <si>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</si>
  <si>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</si>
  <si>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</si>
  <si>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</si>
  <si>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</si>
  <si>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</si>
  <si>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</si>
  <si>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</si>
  <si>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</si>
  <si>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</si>
  <si>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</si>
  <si>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</si>
  <si>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</si>
  <si>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</si>
  <si>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</si>
  <si>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</si>
  <si>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</si>
  <si>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</si>
  <si>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</si>
  <si>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</si>
  <si>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</si>
  <si>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</si>
  <si>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</si>
  <si>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</si>
  <si>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</si>
  <si>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</si>
  <si>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</si>
  <si>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</si>
  <si>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</si>
  <si>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</si>
  <si>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</si>
  <si>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</si>
  <si>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</si>
  <si>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</si>
  <si>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</si>
  <si>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</si>
  <si>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</si>
  <si>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</si>
  <si>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</si>
  <si>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</si>
  <si>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</si>
  <si>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</si>
  <si>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</si>
  <si>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</si>
  <si>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</si>
  <si>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</si>
  <si>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</si>
  <si>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</si>
  <si>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</si>
  <si>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</si>
  <si>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</si>
  <si>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</si>
  <si>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</si>
  <si>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</si>
  <si>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</si>
  <si>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</si>
  <si>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</si>
  <si>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</si>
  <si>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</si>
  <si>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</si>
  <si>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</si>
  <si>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</si>
  <si>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</si>
  <si>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</si>
  <si>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</si>
  <si>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</si>
  <si>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</si>
  <si>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</si>
  <si>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</si>
  <si>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</si>
  <si>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</si>
  <si>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</si>
  <si>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</si>
  <si>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</si>
  <si>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</si>
  <si>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</si>
  <si>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</si>
  <si>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</si>
  <si>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</si>
  <si>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</si>
  <si>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</si>
  <si>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</si>
  <si>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</si>
  <si>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</si>
  <si>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</si>
  <si>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</si>
  <si>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</si>
  <si>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</si>
  <si>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</si>
  <si>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</si>
  <si>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</si>
  <si>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</si>
  <si>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</si>
  <si>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</si>
  <si>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</si>
  <si>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</si>
  <si>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</si>
  <si>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</si>
  <si>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</si>
  <si>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</si>
  <si>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</si>
  <si>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</si>
  <si>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</si>
  <si>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</si>
  <si>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</si>
  <si>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</si>
  <si>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</si>
  <si>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</si>
  <si>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</si>
  <si>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</si>
  <si>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</si>
  <si>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</si>
  <si>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</si>
  <si>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</si>
  <si>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</si>
  <si>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</si>
  <si>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</si>
  <si>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</si>
  <si>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</si>
  <si>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</si>
  <si>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</si>
  <si>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</si>
  <si>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</si>
  <si>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</si>
  <si>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</si>
  <si>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</si>
  <si>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</si>
  <si>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</si>
  <si>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</si>
  <si>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</si>
  <si>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</si>
  <si>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</si>
  <si>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</si>
  <si>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</si>
  <si>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</si>
  <si>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</si>
  <si>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</si>
  <si>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</si>
  <si>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</si>
  <si>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</si>
  <si>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</si>
  <si>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</si>
  <si>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</si>
  <si>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</si>
  <si>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</si>
  <si>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</si>
  <si>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</si>
  <si>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</si>
  <si>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</si>
  <si>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</si>
  <si>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</si>
  <si>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</si>
  <si>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</si>
  <si>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</si>
  <si>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</si>
  <si>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</si>
  <si>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</si>
  <si>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</si>
  <si>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</si>
  <si>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</si>
  <si>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</si>
  <si>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</si>
  <si>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</si>
  <si>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</si>
  <si>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</si>
  <si>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</si>
  <si>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</si>
  <si>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</si>
  <si>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</si>
  <si>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</si>
  <si>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</si>
  <si>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</si>
  <si>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</si>
  <si>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</si>
  <si>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</si>
  <si>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</si>
  <si>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</si>
  <si>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</si>
  <si>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</si>
  <si>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</si>
  <si>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</si>
  <si>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</si>
  <si>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</si>
  <si>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</si>
  <si>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</si>
  <si>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</si>
  <si>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</si>
  <si>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</si>
  <si>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</si>
  <si>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</si>
  <si>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</si>
  <si>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</si>
  <si>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</si>
  <si>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</si>
  <si>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</si>
  <si>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</si>
  <si>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</si>
  <si>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</si>
  <si>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</si>
  <si>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</si>
  <si>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</si>
  <si>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</si>
  <si>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</si>
  <si>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</si>
  <si>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</si>
  <si>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</si>
  <si>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</si>
  <si>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</si>
  <si>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</si>
  <si>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</si>
  <si>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</si>
  <si>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</si>
  <si>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</si>
  <si>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</si>
  <si>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</si>
  <si>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</si>
  <si>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</si>
  <si>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</si>
  <si>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</si>
  <si>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</si>
  <si>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</si>
  <si>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</si>
  <si>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</si>
  <si>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</si>
  <si>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</si>
  <si>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</si>
  <si>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</si>
  <si>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</si>
  <si>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</si>
  <si>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</si>
  <si>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</si>
  <si>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</si>
  <si>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</si>
  <si>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</si>
  <si>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</si>
  <si>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</si>
  <si>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</si>
  <si>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</si>
  <si>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</si>
  <si>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</si>
  <si>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</si>
  <si>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</si>
  <si>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</si>
  <si>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</si>
  <si>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</si>
  <si>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</si>
  <si>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</si>
  <si>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</si>
  <si>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</si>
  <si>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</si>
  <si>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</si>
  <si>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</si>
  <si>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</si>
  <si>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</si>
  <si>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</si>
  <si>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</si>
  <si>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</si>
  <si>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</si>
  <si>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</si>
  <si>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</si>
  <si>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</si>
  <si>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</si>
  <si>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</si>
  <si>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</si>
  <si>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</si>
  <si>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</si>
  <si>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</si>
  <si>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</si>
  <si>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</si>
  <si>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</si>
  <si>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</si>
  <si>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</si>
  <si>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</si>
  <si>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</si>
  <si>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</si>
  <si>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</si>
  <si>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</si>
  <si>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</si>
  <si>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</si>
  <si>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</si>
  <si>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</si>
  <si>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</si>
  <si>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</si>
  <si>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</si>
  <si>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</si>
  <si>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</si>
  <si>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</si>
  <si>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</si>
  <si>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</si>
  <si>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</si>
  <si>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</si>
  <si>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</si>
  <si>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</si>
  <si>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</si>
  <si>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</si>
  <si>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</si>
  <si>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</si>
  <si>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</si>
  <si>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</si>
  <si>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</si>
  <si>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</si>
  <si>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</si>
  <si>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</si>
  <si>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</si>
  <si>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</si>
  <si>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</si>
  <si>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</si>
  <si>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</si>
  <si>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</si>
  <si>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</si>
  <si>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</si>
  <si>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</si>
  <si>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</si>
  <si>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</si>
  <si>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</si>
  <si>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</si>
  <si>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</si>
  <si>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</si>
  <si>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</si>
  <si>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</si>
  <si>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</si>
  <si>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</si>
  <si>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</si>
  <si>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</si>
  <si>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</si>
  <si>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</si>
  <si>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</si>
  <si>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</si>
  <si>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</si>
  <si>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</si>
  <si>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</si>
  <si>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</si>
  <si>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</si>
  <si>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</si>
  <si>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</si>
  <si>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</si>
  <si>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</si>
  <si>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</si>
  <si>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</si>
  <si>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</si>
  <si>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</si>
  <si>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</si>
  <si>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</si>
  <si>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</si>
  <si>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</si>
  <si>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</si>
  <si>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</si>
  <si>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</si>
  <si>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</si>
  <si>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</si>
  <si>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</si>
  <si>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</si>
  <si>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</si>
  <si>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</si>
  <si>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</si>
  <si>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</si>
  <si>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</si>
  <si>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</si>
  <si>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</si>
  <si>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</si>
  <si>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</si>
  <si>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</si>
  <si>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</si>
  <si>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</si>
  <si>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</si>
  <si>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</si>
  <si>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</si>
  <si>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</si>
  <si>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</si>
  <si>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</si>
  <si>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</si>
  <si>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</si>
  <si>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</si>
  <si>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</si>
  <si>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</si>
  <si>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</si>
  <si>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</si>
  <si>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</si>
  <si>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</si>
  <si>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</si>
  <si>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</si>
  <si>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</si>
  <si>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</si>
  <si>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</si>
  <si>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</si>
  <si>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</si>
  <si>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</si>
  <si>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</si>
  <si>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</si>
  <si>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</si>
  <si>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</si>
  <si>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</si>
  <si>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</si>
  <si>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</si>
  <si>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</si>
  <si>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</si>
  <si>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</si>
  <si>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</si>
  <si>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</si>
  <si>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</si>
  <si>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</si>
  <si>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</si>
  <si>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</si>
  <si>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</si>
  <si>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</si>
  <si>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</si>
  <si>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</si>
  <si>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</si>
  <si>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</si>
  <si>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</si>
  <si>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</si>
  <si>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</si>
  <si>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</si>
  <si>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</si>
  <si>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</si>
  <si>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</si>
  <si>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</si>
  <si>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</si>
  <si>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</si>
  <si>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</si>
  <si>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</si>
  <si>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</si>
  <si>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</si>
  <si>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</si>
  <si>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</si>
  <si>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</si>
  <si>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</si>
  <si>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</si>
  <si>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</si>
  <si>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</si>
  <si>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</si>
  <si>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</si>
  <si>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</si>
  <si>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</si>
  <si>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</si>
  <si>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</si>
  <si>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</si>
  <si>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</si>
  <si>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</si>
  <si>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</si>
  <si>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</si>
  <si>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</si>
  <si>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</si>
  <si>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</si>
  <si>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</si>
  <si>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</si>
  <si>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</si>
  <si>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</si>
  <si>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</si>
  <si>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</si>
  <si>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</si>
  <si>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</si>
  <si>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</si>
  <si>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</si>
  <si>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</si>
  <si>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</si>
  <si>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</si>
  <si>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</si>
  <si>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</si>
  <si>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</si>
  <si>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</si>
  <si>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</si>
  <si>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</si>
  <si>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</si>
  <si>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</si>
  <si>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</si>
  <si>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</si>
  <si>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</si>
  <si>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</si>
  <si>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</si>
  <si>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</si>
  <si>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</si>
  <si>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</si>
  <si>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</si>
  <si>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</si>
  <si>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</si>
  <si>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</si>
  <si>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</si>
  <si>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</si>
  <si>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</si>
  <si>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</si>
  <si>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</si>
  <si>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</si>
  <si>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</si>
  <si>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</si>
  <si>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</si>
  <si>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</si>
  <si>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</si>
  <si>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</si>
  <si>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</si>
  <si>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</si>
  <si>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</si>
  <si>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</si>
  <si>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</si>
  <si>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</si>
  <si>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</si>
  <si>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</si>
  <si>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</si>
  <si>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</si>
  <si>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</si>
  <si>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</si>
  <si>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</si>
  <si>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</si>
  <si>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</si>
  <si>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</si>
  <si>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</si>
  <si>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</si>
  <si>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</si>
  <si>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</si>
  <si>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</si>
  <si>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</si>
  <si>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</si>
  <si>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</si>
  <si>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</si>
  <si>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</si>
  <si>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</si>
  <si>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</si>
  <si>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</si>
  <si>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</si>
  <si>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</si>
  <si>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</si>
  <si>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</si>
  <si>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</si>
  <si>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</si>
  <si>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</si>
  <si>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</si>
  <si>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</si>
  <si>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</si>
  <si>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</si>
  <si>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</si>
  <si>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</si>
  <si>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</si>
  <si>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</si>
  <si>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</si>
  <si>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</si>
  <si>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</si>
  <si>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</si>
  <si>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</si>
  <si>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</si>
  <si>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</si>
  <si>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</si>
  <si>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</si>
  <si>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</si>
  <si>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</si>
  <si>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</si>
  <si>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</si>
  <si>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</si>
  <si>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</si>
  <si>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</si>
  <si>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</si>
  <si>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</si>
  <si>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</si>
  <si>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</si>
  <si>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</si>
  <si>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</si>
  <si>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</si>
  <si>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</si>
  <si>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</si>
  <si>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</si>
  <si>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</si>
  <si>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</si>
  <si>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</si>
  <si>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</si>
  <si>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</si>
  <si>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</si>
  <si>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</si>
  <si>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</si>
  <si>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</si>
  <si>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</si>
  <si>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</si>
  <si>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</si>
  <si>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</si>
  <si>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</si>
  <si>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</si>
  <si>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</si>
  <si>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</si>
  <si>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</si>
  <si>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</si>
  <si>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</si>
  <si>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</si>
  <si>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</si>
  <si>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</si>
  <si>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</si>
  <si>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</si>
  <si>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</si>
  <si>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</si>
  <si>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</si>
  <si>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</si>
  <si>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</si>
  <si>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</si>
  <si>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</si>
  <si>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</si>
  <si>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</si>
  <si>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</si>
  <si>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</si>
  <si>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</si>
  <si>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</si>
  <si>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</si>
  <si>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</si>
  <si>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</si>
  <si>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</si>
  <si>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</si>
  <si>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</si>
  <si>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</si>
  <si>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</si>
  <si>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</si>
  <si>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</si>
  <si>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</si>
  <si>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</si>
  <si>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</si>
  <si>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</si>
  <si>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</si>
  <si>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</si>
  <si>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</si>
  <si>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</si>
  <si>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</si>
  <si>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</si>
  <si>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</si>
  <si>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</si>
  <si>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</si>
  <si>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</si>
  <si>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</si>
  <si>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</si>
  <si>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</si>
  <si>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</si>
  <si>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</si>
  <si>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</si>
  <si>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</si>
  <si>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</si>
  <si>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</si>
  <si>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</si>
  <si>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</si>
  <si>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</si>
  <si>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</si>
  <si>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</si>
  <si>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</si>
  <si>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</si>
  <si>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</si>
  <si>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</si>
  <si>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</si>
  <si>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</si>
  <si>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</si>
  <si>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</si>
  <si>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</si>
  <si>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</si>
  <si>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</si>
  <si>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</si>
  <si>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</si>
  <si>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</si>
  <si>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</si>
  <si>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</si>
  <si>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</si>
  <si>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</si>
  <si>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</si>
  <si>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</si>
  <si>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</si>
  <si>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</si>
  <si>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</si>
  <si>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</si>
  <si>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</si>
  <si>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</si>
  <si>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</si>
  <si>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</si>
  <si>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</si>
  <si>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</si>
  <si>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</si>
  <si>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</si>
  <si>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</si>
  <si>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</si>
  <si>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</si>
  <si>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</si>
  <si>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</si>
  <si>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</si>
  <si>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</si>
  <si>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</si>
  <si>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</si>
  <si>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</si>
  <si>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</si>
  <si>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</si>
  <si>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</si>
  <si>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</si>
  <si>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</si>
  <si>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</si>
  <si>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</si>
  <si>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</si>
  <si>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</si>
  <si>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</si>
  <si>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</si>
  <si>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</si>
  <si>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</si>
  <si>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</si>
  <si>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</si>
  <si>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</si>
  <si>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</si>
  <si>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</si>
  <si>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</si>
  <si>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</si>
  <si>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</si>
  <si>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</si>
  <si>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</si>
  <si>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</si>
  <si>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</si>
  <si>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</si>
  <si>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</si>
  <si>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</si>
  <si>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</si>
  <si>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</si>
  <si>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</si>
  <si>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</si>
  <si>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</si>
  <si>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</si>
  <si>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</si>
  <si>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</si>
  <si>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</si>
  <si>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</si>
  <si>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</si>
  <si>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</si>
  <si>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</si>
  <si>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</si>
  <si>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</si>
  <si>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</si>
  <si>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</si>
  <si>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</si>
  <si>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</si>
  <si>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</si>
  <si>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</si>
  <si>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</si>
  <si>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</si>
  <si>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</si>
  <si>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</si>
  <si>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</si>
  <si>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</si>
  <si>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</si>
  <si>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</si>
  <si>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</si>
  <si>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</si>
  <si>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</si>
  <si>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</si>
  <si>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</si>
  <si>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</si>
  <si>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</si>
  <si>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</si>
  <si>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</si>
  <si>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</si>
  <si>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</si>
  <si>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</si>
  <si>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</si>
  <si>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</si>
  <si>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</si>
  <si>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</si>
  <si>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</si>
  <si>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</si>
  <si>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</si>
  <si>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</si>
  <si>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</si>
  <si>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</si>
  <si>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</si>
  <si>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</si>
  <si>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</si>
  <si>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</si>
  <si>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</si>
  <si>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</si>
  <si>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</si>
  <si>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</si>
  <si>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</si>
  <si>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</si>
  <si>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</si>
  <si>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</si>
  <si>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</si>
  <si>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</si>
  <si>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</si>
  <si>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</si>
  <si>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</si>
  <si>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</si>
  <si>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</si>
  <si>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</si>
  <si>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</si>
  <si>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</si>
  <si>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</si>
  <si>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</si>
  <si>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</si>
  <si>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</si>
  <si>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</si>
  <si>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</si>
  <si>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</si>
  <si>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</si>
  <si>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</si>
  <si>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</si>
  <si>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</si>
  <si>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</si>
  <si>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</si>
  <si>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</si>
  <si>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</si>
  <si>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</si>
  <si>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</si>
  <si>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</si>
  <si>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</si>
  <si>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</si>
  <si>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</si>
  <si>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</si>
  <si>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</si>
  <si>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</si>
  <si>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</si>
  <si>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</si>
  <si>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</si>
  <si>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</si>
  <si>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</si>
  <si>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</si>
  <si>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</si>
  <si>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</si>
  <si>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</si>
  <si>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</si>
  <si>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</si>
  <si>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</si>
  <si>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</si>
  <si>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</si>
  <si>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</si>
  <si>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</si>
  <si>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</si>
  <si>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</si>
  <si>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</si>
  <si>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</si>
  <si>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</si>
  <si>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</si>
  <si>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</si>
  <si>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</si>
  <si>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</si>
  <si>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</si>
  <si>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</si>
  <si>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</si>
  <si>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</si>
  <si>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</si>
  <si>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</si>
  <si>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</si>
  <si>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</si>
  <si>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</si>
  <si>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</si>
  <si>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</si>
  <si>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</si>
  <si>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</si>
  <si>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</si>
  <si>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</si>
  <si>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</si>
  <si>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</si>
  <si>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</si>
  <si>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</si>
  <si>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</si>
  <si>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</si>
  <si>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</si>
  <si>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</si>
  <si>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</si>
  <si>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</si>
  <si>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</si>
  <si>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</si>
  <si>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</si>
  <si>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</si>
  <si>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</si>
  <si>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</si>
  <si>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</si>
  <si>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</si>
  <si>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</si>
  <si>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</si>
  <si>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</si>
  <si>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</si>
  <si>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</si>
  <si>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</si>
  <si>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</si>
  <si>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</si>
  <si>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</si>
  <si>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</si>
  <si>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</si>
  <si>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</si>
  <si>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</si>
  <si>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</si>
  <si>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</si>
  <si>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</si>
  <si>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</si>
  <si>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</si>
  <si>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</si>
  <si>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</si>
  <si>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</si>
  <si>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</si>
  <si>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</si>
  <si>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</si>
  <si>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</si>
  <si>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</si>
  <si>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</si>
  <si>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</si>
  <si>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</si>
  <si>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</si>
  <si>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</si>
  <si>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</si>
  <si>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</si>
  <si>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</si>
  <si>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</si>
  <si>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</si>
  <si>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</si>
  <si>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</si>
  <si>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</si>
  <si>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</si>
  <si>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</si>
  <si>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</si>
  <si>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</si>
  <si>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</si>
  <si>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</si>
  <si>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</si>
  <si>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</si>
  <si>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</si>
  <si>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</si>
  <si>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</si>
  <si>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</si>
  <si>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</si>
  <si>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</si>
  <si>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</si>
  <si>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</si>
  <si>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</si>
  <si>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</si>
  <si>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</si>
  <si>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</si>
  <si>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</si>
  <si>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</si>
  <si>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</si>
  <si>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</si>
  <si>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</si>
  <si>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</si>
  <si>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</si>
  <si>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</si>
  <si>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</si>
  <si>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</si>
  <si>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</si>
  <si>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</si>
  <si>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</si>
  <si>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</si>
  <si>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</si>
  <si>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</si>
  <si>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</si>
  <si>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</si>
  <si>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</si>
  <si>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</si>
  <si>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</si>
  <si>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</si>
  <si>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</si>
  <si>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</si>
  <si>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</si>
  <si>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</si>
  <si>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</si>
  <si>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</si>
  <si>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</si>
  <si>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</si>
  <si>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</si>
  <si>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</si>
  <si>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</si>
  <si>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</si>
  <si>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</si>
  <si>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</si>
  <si>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</si>
  <si>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</si>
  <si>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</si>
  <si>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</si>
  <si>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</si>
  <si>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</si>
  <si>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</si>
  <si>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</si>
  <si>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</si>
  <si>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</si>
  <si>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</si>
  <si>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</si>
  <si>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</si>
  <si>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</si>
  <si>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</si>
  <si>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</si>
  <si>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</si>
  <si>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</si>
  <si>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</si>
  <si>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</si>
  <si>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</si>
  <si>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</si>
  <si>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</si>
  <si>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</si>
  <si>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</si>
  <si>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</si>
  <si>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</si>
  <si>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</si>
  <si>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</si>
  <si>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</si>
  <si>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</si>
  <si>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</si>
  <si>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</si>
  <si>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</si>
  <si>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</si>
  <si>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</si>
  <si>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</si>
  <si>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</si>
  <si>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</si>
  <si>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</si>
  <si>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</si>
  <si>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</si>
  <si>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</si>
  <si>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</si>
  <si>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</si>
  <si>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</si>
  <si>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</si>
  <si>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</si>
  <si>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</si>
  <si>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</si>
  <si>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</si>
  <si>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</si>
  <si>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</si>
  <si>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</si>
  <si>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</si>
  <si>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</si>
  <si>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</si>
  <si>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</si>
  <si>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</si>
  <si>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</si>
  <si>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</si>
  <si>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</si>
  <si>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</si>
  <si>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</si>
  <si>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</si>
  <si>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</si>
  <si>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</si>
  <si>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</si>
  <si>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</si>
  <si>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</si>
  <si>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</si>
  <si>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</si>
  <si>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</si>
  <si>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</si>
  <si>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</si>
  <si>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</si>
  <si>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</si>
  <si>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</si>
  <si>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</si>
  <si>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</si>
  <si>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</si>
  <si>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</si>
  <si>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</si>
  <si>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</si>
  <si>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</si>
  <si>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</si>
  <si>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</si>
  <si>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</si>
  <si>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</si>
  <si>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</si>
  <si>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</si>
  <si>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</si>
  <si>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</si>
  <si>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</si>
  <si>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</si>
  <si>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</si>
  <si>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</si>
  <si>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</si>
  <si>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</si>
  <si>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</si>
  <si>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</si>
  <si>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</si>
  <si>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</si>
  <si>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</si>
  <si>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</si>
  <si>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</si>
  <si>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</si>
  <si>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</si>
  <si>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</si>
  <si>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</si>
  <si>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</si>
  <si>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</si>
  <si>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</si>
  <si>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</si>
  <si>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</si>
  <si>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</si>
  <si>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</si>
  <si>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</si>
  <si>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</si>
  <si>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</si>
  <si>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</si>
  <si>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</si>
  <si>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</si>
  <si>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</si>
  <si>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</si>
  <si>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</si>
  <si>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</si>
  <si>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</si>
  <si>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</si>
  <si>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</si>
  <si>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</si>
  <si>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</si>
  <si>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</si>
  <si>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</si>
  <si>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</si>
  <si>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</si>
  <si>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</si>
  <si>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</si>
  <si>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</si>
  <si>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</si>
  <si>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</si>
  <si>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</si>
  <si>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</si>
  <si>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</si>
  <si>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</si>
  <si>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</si>
  <si>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</si>
  <si>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</si>
  <si>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</si>
  <si>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</si>
  <si>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</si>
  <si>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</si>
  <si>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</si>
  <si>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</si>
  <si>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</si>
  <si>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</si>
  <si>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</si>
  <si>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</si>
  <si>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</si>
  <si>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</si>
  <si>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</si>
  <si>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</si>
  <si>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</si>
  <si>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</si>
  <si>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</si>
  <si>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</si>
  <si>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</si>
  <si>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</si>
  <si>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</si>
  <si>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</si>
  <si>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</si>
  <si>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</si>
  <si>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</si>
  <si>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</si>
  <si>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</si>
  <si>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</si>
  <si>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</si>
  <si>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</si>
  <si>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</si>
  <si>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</si>
  <si>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</si>
  <si>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</si>
  <si>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</si>
  <si>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</si>
  <si>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</si>
  <si>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</si>
  <si>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</si>
  <si>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</si>
  <si>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</si>
  <si>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</si>
  <si>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</si>
  <si>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</si>
  <si>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</si>
  <si>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</si>
  <si>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</si>
  <si>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</si>
  <si>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</si>
  <si>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</si>
  <si>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</si>
  <si>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</si>
  <si>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</si>
  <si>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</si>
  <si>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</si>
  <si>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</si>
  <si>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</si>
  <si>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</si>
  <si>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</si>
  <si>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</si>
  <si>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</si>
  <si>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</si>
  <si>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</si>
  <si>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</si>
  <si>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</si>
  <si>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</si>
  <si>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</si>
  <si>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</si>
  <si>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</si>
  <si>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</si>
  <si>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</si>
  <si>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</si>
  <si>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</si>
  <si>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</si>
  <si>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</si>
  <si>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</si>
  <si>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</si>
  <si>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</si>
  <si>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</si>
  <si>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</si>
  <si>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</si>
  <si>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</si>
  <si>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</si>
  <si>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</si>
  <si>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</si>
  <si>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</si>
  <si>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</si>
  <si>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</si>
  <si>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</si>
  <si>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</si>
  <si>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</si>
  <si>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</si>
  <si>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</si>
  <si>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</si>
  <si>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</si>
  <si>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</si>
  <si>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</si>
  <si>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</si>
  <si>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</si>
  <si>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</si>
  <si>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</si>
  <si>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</si>
  <si>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</si>
  <si>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</si>
  <si>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</si>
  <si>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</si>
  <si>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</si>
  <si>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</si>
  <si>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</si>
  <si>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</si>
  <si>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</si>
  <si>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</si>
  <si>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</si>
  <si>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</si>
  <si>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</si>
  <si>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</si>
  <si>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</si>
  <si>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</si>
  <si>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</si>
  <si>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</si>
  <si>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</si>
  <si>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</si>
  <si>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</si>
  <si>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</si>
  <si>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</si>
  <si>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</si>
  <si>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</si>
  <si>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</si>
  <si>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</si>
  <si>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</si>
  <si>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</si>
  <si>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</si>
  <si>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</si>
  <si>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</si>
  <si>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</si>
  <si>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</si>
  <si>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</si>
  <si>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</si>
  <si>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</si>
  <si>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</si>
  <si>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</si>
  <si>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</si>
  <si>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</si>
  <si>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</si>
  <si>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</si>
  <si>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</si>
  <si>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</si>
  <si>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</si>
  <si>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</si>
  <si>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</si>
  <si>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</si>
  <si>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</si>
  <si>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</si>
  <si>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</si>
  <si>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</si>
  <si>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</si>
  <si>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</si>
  <si>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</si>
  <si>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</si>
  <si>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</si>
  <si>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</si>
  <si>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</si>
  <si>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</si>
  <si>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</si>
  <si>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</si>
  <si>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</si>
  <si>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</si>
  <si>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</si>
  <si>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</si>
  <si>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</si>
  <si>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</si>
  <si>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</si>
  <si>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</si>
  <si>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</si>
  <si>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</si>
  <si>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</si>
  <si>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</si>
  <si>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</si>
  <si>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</si>
  <si>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</si>
  <si>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</si>
  <si>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</si>
  <si>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</si>
  <si>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</si>
  <si>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</si>
  <si>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</si>
  <si>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</si>
  <si>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</si>
  <si>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</si>
  <si>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</si>
  <si>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</si>
  <si>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</si>
  <si>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</si>
  <si>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</si>
  <si>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</si>
  <si>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</si>
  <si>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</si>
  <si>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</si>
  <si>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</si>
  <si>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</si>
  <si>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</si>
  <si>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</si>
  <si>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</si>
  <si>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</si>
  <si>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</si>
  <si>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</si>
  <si>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</si>
  <si>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</si>
  <si>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</si>
  <si>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</si>
  <si>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</si>
  <si>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</si>
  <si>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</si>
  <si>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</si>
  <si>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</si>
  <si>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</si>
  <si>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</si>
  <si>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</si>
  <si>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</si>
  <si>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</si>
  <si>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</si>
  <si>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</si>
  <si>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</si>
  <si>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</si>
  <si>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</si>
  <si>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</si>
  <si>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</si>
  <si>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</si>
  <si>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</si>
  <si>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</si>
  <si>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</si>
  <si>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</si>
  <si>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</si>
  <si>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</si>
  <si>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</si>
  <si>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</si>
  <si>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</si>
  <si>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</si>
  <si>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</si>
  <si>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</si>
  <si>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</si>
  <si>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</si>
  <si>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</si>
  <si>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</si>
  <si>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</si>
  <si>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</si>
  <si>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</si>
  <si>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</si>
  <si>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</si>
  <si>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</si>
  <si>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</si>
  <si>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</si>
  <si>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</si>
  <si>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</si>
  <si>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</si>
  <si>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</si>
  <si>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</si>
  <si>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</si>
  <si>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</si>
  <si>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</si>
  <si>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</si>
  <si>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</si>
  <si>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</si>
  <si>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</si>
  <si>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</si>
  <si>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</si>
  <si>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</si>
  <si>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</si>
  <si>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</si>
  <si>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</si>
  <si>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</si>
  <si>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</si>
  <si>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</si>
  <si>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</si>
  <si>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</si>
  <si>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</si>
  <si>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</si>
  <si>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</si>
  <si>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</si>
  <si>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</si>
  <si>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</si>
  <si>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</si>
  <si>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</si>
  <si>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</si>
  <si>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</si>
  <si>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</si>
  <si>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</si>
  <si>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</si>
  <si>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</si>
  <si>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</si>
  <si>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</si>
  <si>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</si>
  <si>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</si>
  <si>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</si>
  <si>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</si>
  <si>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</si>
  <si>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</si>
  <si>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</si>
  <si>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</si>
  <si>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</si>
  <si>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</si>
  <si>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</si>
  <si>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</si>
  <si>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</si>
  <si>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</si>
  <si>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</si>
  <si>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</si>
  <si>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</si>
  <si>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</si>
  <si>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</si>
  <si>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</si>
  <si>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</si>
  <si>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</si>
  <si>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</si>
  <si>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</si>
  <si>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</si>
  <si>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</si>
  <si>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</si>
  <si>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</si>
  <si>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</si>
  <si>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</si>
  <si>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</si>
  <si>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</si>
  <si>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</si>
  <si>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</si>
  <si>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</si>
  <si>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</si>
  <si>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</si>
  <si>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</si>
  <si>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</si>
  <si>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</si>
  <si>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</si>
  <si>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</si>
  <si>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</si>
  <si>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</si>
  <si>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</si>
  <si>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</si>
  <si>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</si>
  <si>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</si>
  <si>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</si>
  <si>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</si>
  <si>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</si>
  <si>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</si>
  <si>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</si>
  <si>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</si>
  <si>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</si>
  <si>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</si>
  <si>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</si>
  <si>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</si>
  <si>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</si>
  <si>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</si>
  <si>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</si>
  <si>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</si>
  <si>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</si>
  <si>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</si>
  <si>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</si>
  <si>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</si>
  <si>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</si>
  <si>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</si>
  <si>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</si>
  <si>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</si>
  <si>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</si>
  <si>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</si>
  <si>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</si>
  <si>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</si>
  <si>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</si>
  <si>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</si>
  <si>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</si>
  <si>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</si>
  <si>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</si>
  <si>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</si>
  <si>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</si>
  <si>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</si>
  <si>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</si>
  <si>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</si>
  <si>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</si>
  <si>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</si>
  <si>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</si>
  <si>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</si>
  <si>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</si>
  <si>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</si>
  <si>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</si>
  <si>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</si>
  <si>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</si>
  <si>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</si>
  <si>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</si>
  <si>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</si>
  <si>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</si>
  <si>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</si>
  <si>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</si>
  <si>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</si>
  <si>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</si>
  <si>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</si>
  <si>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</si>
  <si>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</si>
  <si>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</si>
  <si>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</si>
  <si>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</si>
  <si>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</si>
  <si>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</si>
  <si>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</si>
  <si>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</si>
  <si>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</si>
  <si>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</si>
  <si>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</si>
  <si>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</si>
  <si>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</si>
  <si>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</si>
  <si>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</si>
  <si>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</si>
  <si>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</si>
  <si>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</si>
  <si>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</si>
  <si>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</si>
  <si>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</si>
  <si>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</si>
  <si>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</si>
  <si>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</si>
  <si>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</si>
  <si>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</si>
  <si>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</si>
  <si>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</si>
  <si>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</si>
  <si>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</si>
  <si>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</si>
  <si>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</si>
  <si>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</si>
  <si>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</si>
  <si>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</si>
  <si>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</si>
  <si>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</si>
  <si>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</si>
  <si>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</si>
  <si>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</si>
  <si>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</si>
  <si>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</si>
  <si>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</si>
  <si>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</si>
  <si>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</si>
  <si>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</si>
  <si>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</si>
  <si>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</si>
  <si>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</si>
  <si>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</si>
  <si>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</si>
  <si>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</si>
  <si>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</si>
  <si>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</si>
  <si>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</si>
  <si>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</si>
  <si>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</si>
  <si>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</si>
  <si>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</si>
  <si>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</si>
  <si>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</si>
  <si>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</si>
  <si>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</si>
  <si>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</si>
  <si>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</si>
  <si>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</si>
  <si>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</si>
  <si>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</si>
  <si>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</si>
  <si>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</si>
  <si>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</si>
  <si>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</si>
  <si>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</si>
  <si>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</si>
  <si>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</si>
  <si>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</si>
  <si>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</si>
  <si>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</si>
  <si>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</si>
  <si>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</si>
  <si>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</si>
  <si>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</si>
  <si>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</si>
  <si>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</si>
  <si>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</si>
  <si>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</si>
  <si>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</si>
  <si>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</si>
  <si>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</si>
  <si>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</si>
  <si>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</si>
  <si>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</si>
  <si>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</si>
  <si>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</si>
  <si>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</si>
  <si>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</si>
  <si>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</si>
  <si>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</si>
  <si>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</si>
  <si>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</si>
  <si>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</si>
  <si>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</si>
  <si>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</si>
  <si>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</si>
  <si>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</si>
  <si>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</si>
  <si>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</si>
  <si>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</si>
  <si>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</si>
  <si>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</si>
  <si>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</si>
  <si>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</si>
  <si>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</si>
  <si>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</si>
  <si>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</si>
  <si>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</si>
  <si>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</si>
  <si>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</si>
  <si>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</si>
  <si>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</si>
  <si>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</si>
  <si>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</si>
  <si>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</si>
  <si>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</si>
  <si>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</si>
  <si>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</si>
  <si>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</si>
  <si>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</si>
  <si>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</si>
  <si>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</si>
  <si>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</si>
  <si>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</si>
  <si>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</si>
  <si>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</si>
  <si>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</si>
  <si>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</si>
  <si>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</si>
  <si>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</si>
  <si>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</si>
  <si>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</si>
  <si>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</si>
  <si>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</si>
  <si>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</si>
  <si>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</si>
  <si>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</si>
  <si>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</si>
  <si>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</si>
  <si>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</si>
  <si>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</si>
  <si>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</si>
  <si>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</si>
  <si>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</si>
  <si>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</si>
  <si>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</si>
  <si>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</si>
  <si>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</si>
  <si>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</si>
  <si>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</si>
  <si>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</si>
  <si>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</si>
  <si>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</si>
  <si>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</si>
  <si>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</si>
  <si>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</si>
  <si>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</si>
  <si>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</si>
  <si>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</si>
  <si>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</si>
  <si>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</si>
  <si>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</si>
  <si>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</si>
  <si>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</si>
  <si>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</si>
  <si>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</si>
  <si>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</si>
  <si>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</si>
  <si>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</si>
  <si>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</si>
  <si>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</si>
  <si>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</si>
  <si>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</si>
  <si>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</si>
  <si>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</si>
  <si>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</si>
  <si>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</si>
  <si>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</si>
  <si>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</si>
  <si>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</si>
  <si>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</si>
  <si>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</si>
  <si>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</si>
  <si>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</si>
  <si>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</si>
  <si>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</si>
  <si>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</si>
  <si>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</si>
  <si>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</si>
  <si>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</si>
  <si>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</si>
  <si>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</si>
  <si>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</si>
  <si>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</si>
  <si>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</si>
  <si>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</si>
  <si>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</si>
  <si>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</si>
  <si>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</si>
  <si>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</si>
  <si>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</si>
  <si>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</si>
  <si>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</si>
  <si>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</si>
  <si>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</si>
  <si>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</si>
  <si>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</si>
  <si>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</si>
  <si>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</si>
  <si>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</si>
  <si>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</si>
  <si>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</si>
  <si>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</si>
  <si>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</si>
  <si>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</si>
  <si>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</si>
  <si>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</si>
  <si>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</si>
  <si>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</si>
  <si>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</si>
  <si>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</si>
  <si>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</si>
  <si>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</si>
  <si>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</si>
  <si>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</si>
  <si>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</si>
  <si>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</si>
  <si>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</si>
  <si>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</si>
  <si>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</si>
  <si>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</si>
  <si>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</si>
  <si>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</si>
  <si>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</si>
  <si>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</si>
  <si>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</si>
  <si>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</si>
  <si>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</si>
  <si>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</si>
  <si>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</si>
  <si>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</si>
  <si>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</si>
  <si>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</si>
  <si>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</si>
  <si>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</si>
  <si>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</si>
  <si>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</si>
  <si>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</si>
  <si>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</si>
  <si>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</si>
  <si>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</si>
  <si>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</si>
  <si>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</si>
  <si>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</si>
  <si>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</si>
  <si>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</si>
  <si>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</si>
  <si>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</si>
  <si>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</si>
  <si>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</si>
  <si>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</si>
  <si>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</si>
  <si>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</si>
  <si>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</si>
  <si>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</si>
  <si>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</si>
  <si>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</si>
  <si>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</si>
  <si>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</si>
  <si>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</si>
  <si>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</si>
  <si>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</si>
  <si>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</si>
  <si>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</si>
  <si>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</si>
  <si>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</si>
  <si>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</si>
  <si>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</si>
  <si>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</si>
  <si>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</si>
  <si>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</si>
  <si>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</si>
  <si>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</si>
  <si>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</si>
  <si>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</si>
  <si>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</si>
  <si>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</si>
  <si>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</si>
  <si>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</si>
  <si>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</si>
  <si>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</si>
  <si>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</si>
  <si>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</si>
  <si>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</si>
  <si>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</si>
  <si>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</si>
  <si>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</si>
  <si>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</si>
  <si>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</si>
  <si>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</si>
  <si>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</si>
  <si>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</si>
  <si>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</si>
  <si>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</si>
  <si>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</si>
  <si>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</si>
  <si>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</si>
  <si>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</si>
  <si>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</si>
  <si>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</si>
  <si>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</si>
  <si>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</si>
  <si>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</si>
  <si>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</si>
  <si>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</si>
  <si>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</si>
  <si>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</si>
  <si>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</si>
  <si>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</si>
  <si>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</si>
  <si>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</si>
  <si>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</si>
  <si>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</si>
  <si>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</si>
  <si>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</si>
  <si>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</si>
  <si>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</si>
  <si>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</si>
  <si>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</si>
  <si>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</si>
  <si>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</si>
  <si>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</si>
  <si>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</si>
  <si>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</si>
  <si>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</si>
  <si>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</si>
  <si>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</si>
  <si>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</si>
  <si>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</si>
  <si>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</si>
  <si>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</si>
  <si>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</si>
  <si>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</si>
  <si>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</si>
  <si>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</si>
  <si>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</si>
  <si>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</si>
  <si>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</si>
  <si>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</si>
  <si>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</si>
  <si>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</si>
  <si>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</si>
  <si>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</si>
  <si>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</si>
  <si>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</si>
  <si>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</si>
  <si>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</si>
  <si>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</si>
  <si>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</si>
  <si>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</si>
  <si>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</si>
  <si>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</si>
  <si>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</si>
  <si>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</si>
  <si>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</si>
  <si>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</si>
  <si>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</si>
  <si>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</si>
  <si>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</si>
  <si>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</si>
  <si>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</si>
  <si>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</si>
  <si>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</si>
  <si>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</si>
  <si>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</si>
  <si>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</si>
  <si>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</si>
  <si>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</si>
  <si>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</si>
  <si>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</si>
  <si>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</si>
  <si>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</si>
  <si>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</si>
  <si>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</si>
  <si>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</si>
  <si>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</si>
  <si>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</si>
  <si>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</si>
  <si>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</si>
  <si>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</si>
  <si>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</si>
  <si>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</si>
  <si>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</si>
  <si>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</si>
  <si>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</si>
  <si>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</si>
  <si>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</si>
  <si>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</si>
  <si>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</si>
  <si>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</si>
  <si>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</si>
  <si>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</si>
  <si>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</si>
  <si>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</si>
  <si>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</si>
  <si>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</si>
  <si>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</si>
  <si>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</si>
  <si>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</si>
  <si>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</si>
  <si>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</si>
  <si>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</si>
  <si>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</si>
  <si>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</si>
  <si>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</si>
  <si>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</si>
  <si>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</si>
  <si>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</si>
  <si>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</si>
  <si>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</si>
  <si>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</si>
  <si>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</si>
  <si>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</si>
  <si>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</si>
  <si>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</si>
  <si>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</si>
  <si>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</si>
  <si>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</si>
  <si>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</si>
  <si>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</si>
  <si>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</si>
  <si>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</si>
  <si>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</si>
  <si>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</si>
  <si>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</si>
  <si>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</si>
  <si>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</si>
  <si>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</si>
  <si>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</si>
  <si>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</si>
  <si>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</si>
  <si>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</si>
  <si>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</si>
  <si>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</si>
  <si>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</si>
  <si>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</si>
  <si>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</si>
  <si>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</si>
  <si>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</si>
  <si>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</si>
  <si>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</si>
  <si>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</si>
  <si>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</si>
  <si>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</si>
  <si>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</si>
  <si>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</si>
  <si>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</si>
  <si>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</si>
  <si>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</si>
  <si>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</si>
  <si>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</si>
  <si>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</si>
  <si>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</si>
  <si>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</si>
  <si>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</si>
  <si>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</si>
  <si>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</si>
  <si>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</si>
  <si>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</si>
  <si>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</si>
  <si>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</si>
  <si>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</si>
  <si>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</si>
  <si>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</si>
  <si>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</si>
  <si>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</si>
  <si>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</si>
  <si>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</si>
  <si>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</si>
  <si>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</si>
  <si>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</si>
  <si>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</si>
  <si>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</si>
  <si>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</si>
  <si>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</si>
  <si>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</si>
  <si>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</si>
  <si>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</si>
  <si>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</si>
  <si>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</si>
  <si>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</si>
  <si>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</si>
  <si>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</si>
  <si>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</si>
  <si>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</si>
  <si>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</si>
  <si>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</si>
  <si>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</si>
  <si>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</si>
  <si>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</si>
  <si>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</si>
  <si>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</si>
  <si>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</si>
  <si>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</si>
  <si>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</si>
  <si>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</si>
  <si>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</si>
  <si>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</si>
  <si>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</si>
  <si>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</si>
  <si>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</si>
  <si>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</si>
  <si>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</si>
  <si>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</si>
  <si>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</si>
  <si>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</si>
  <si>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</si>
  <si>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</si>
  <si>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</si>
  <si>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</si>
  <si>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</si>
  <si>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</si>
  <si>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</si>
  <si>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</si>
  <si>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</si>
  <si>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</si>
  <si>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</si>
  <si>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</si>
  <si>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</si>
  <si>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</si>
  <si>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</si>
  <si>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</si>
  <si>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</si>
  <si>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</si>
  <si>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</si>
  <si>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</si>
  <si>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</si>
  <si>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</si>
  <si>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</si>
  <si>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</si>
  <si>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</si>
  <si>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</si>
  <si>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</si>
  <si>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</si>
  <si>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</si>
  <si>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</si>
  <si>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</si>
  <si>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</si>
  <si>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</si>
  <si>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</si>
  <si>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</si>
  <si>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</si>
  <si>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</si>
  <si>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</si>
  <si>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</si>
  <si>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</si>
  <si>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</si>
  <si>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</si>
  <si>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</si>
  <si>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</si>
  <si>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</si>
  <si>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</si>
  <si>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</si>
  <si>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</si>
  <si>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</si>
  <si>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</si>
  <si>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</si>
  <si>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</si>
  <si>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</si>
  <si>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</si>
  <si>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</si>
  <si>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</si>
  <si>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</si>
  <si>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</si>
  <si>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</si>
  <si>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</si>
  <si>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</si>
  <si>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</si>
  <si>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</si>
  <si>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</si>
  <si>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</si>
  <si>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</si>
  <si>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</si>
  <si>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</si>
  <si>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</si>
  <si>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</si>
  <si>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</si>
  <si>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</si>
  <si>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</si>
  <si>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</si>
  <si>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</si>
  <si>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</si>
  <si>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</si>
  <si>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</si>
  <si>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</si>
  <si>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</si>
  <si>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</si>
  <si>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</si>
  <si>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</si>
  <si>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</si>
  <si>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</si>
  <si>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</si>
  <si>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</si>
  <si>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</si>
  <si>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</si>
  <si>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</si>
  <si>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</si>
  <si>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</si>
  <si>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</si>
  <si>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</si>
  <si>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</si>
  <si>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</si>
  <si>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</si>
  <si>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</si>
  <si>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</si>
  <si>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</si>
  <si>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</si>
  <si>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</si>
  <si>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</si>
  <si>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</si>
  <si>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</si>
  <si>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</si>
  <si>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</si>
  <si>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</si>
  <si>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</si>
  <si>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</si>
  <si>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</si>
  <si>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</si>
  <si>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</si>
  <si>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</si>
  <si>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</si>
  <si>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</si>
  <si>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</si>
  <si>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</si>
  <si>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</si>
  <si>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</si>
  <si>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</si>
  <si>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</si>
  <si>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</si>
  <si>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</si>
  <si>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</si>
  <si>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</si>
  <si>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</si>
  <si>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</si>
  <si>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</si>
  <si>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</si>
  <si>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</si>
  <si>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</si>
  <si>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</si>
  <si>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</si>
  <si>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</si>
  <si>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</si>
  <si>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</si>
  <si>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</si>
  <si>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</si>
  <si>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</si>
  <si>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</si>
  <si>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</si>
  <si>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</si>
  <si>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</si>
  <si>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</si>
  <si>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</si>
  <si>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</si>
  <si>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</si>
  <si>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</si>
  <si>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</si>
  <si>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</si>
  <si>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</si>
  <si>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</si>
  <si>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</si>
  <si>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</si>
  <si>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</si>
  <si>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</si>
  <si>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</si>
  <si>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</si>
  <si>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</si>
  <si>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</si>
  <si>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</si>
  <si>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</si>
  <si>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</si>
  <si>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</si>
  <si>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</si>
  <si>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</si>
  <si>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</si>
  <si>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</si>
  <si>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</si>
  <si>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</si>
  <si>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</si>
  <si>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</si>
  <si>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</si>
  <si>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</si>
  <si>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</si>
  <si>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</si>
  <si>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</si>
  <si>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</si>
  <si>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</si>
  <si>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</si>
  <si>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</si>
  <si>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</si>
  <si>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</si>
  <si>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</si>
  <si>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</si>
  <si>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</si>
  <si>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</si>
  <si>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</si>
  <si>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</si>
  <si>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</si>
  <si>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</si>
  <si>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</si>
  <si>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</si>
  <si>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</si>
  <si>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</si>
  <si>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</si>
  <si>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</si>
  <si>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</si>
  <si>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</si>
  <si>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</si>
  <si>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</si>
  <si>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</si>
  <si>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</si>
  <si>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</si>
  <si>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</si>
  <si>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</si>
  <si>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</si>
  <si>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</si>
  <si>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</si>
  <si>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</si>
  <si>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</si>
  <si>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</si>
  <si>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</si>
  <si>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</si>
  <si>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</si>
  <si>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</si>
  <si>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</si>
  <si>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</si>
  <si>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</si>
  <si>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</si>
  <si>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</si>
  <si>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</si>
  <si>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</si>
  <si>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</si>
  <si>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</si>
  <si>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</si>
  <si>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</si>
  <si>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</si>
  <si>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</si>
  <si>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</si>
  <si>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</si>
  <si>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</si>
  <si>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</si>
  <si>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</si>
  <si>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</si>
  <si>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</si>
  <si>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</si>
  <si>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</si>
  <si>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</si>
  <si>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</si>
  <si>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</si>
  <si>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</si>
  <si>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</si>
  <si>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</si>
  <si>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</si>
  <si>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</si>
  <si>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</si>
  <si>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</si>
  <si>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</si>
  <si>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</si>
  <si>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</si>
  <si>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</si>
  <si>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</si>
  <si>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</si>
  <si>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</si>
  <si>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</si>
  <si>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</si>
  <si>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</si>
  <si>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</si>
  <si>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</si>
  <si>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</si>
  <si>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</si>
  <si>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</si>
  <si>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</si>
  <si>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</si>
  <si>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</si>
  <si>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</si>
  <si>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</si>
  <si>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</si>
  <si>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</si>
  <si>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</si>
  <si>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</si>
  <si>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</si>
  <si>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</si>
  <si>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</si>
  <si>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</si>
  <si>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</si>
  <si>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</si>
  <si>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</si>
  <si>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</si>
  <si>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</si>
  <si>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</si>
  <si>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</si>
  <si>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</si>
  <si>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</si>
  <si>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</si>
  <si>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</si>
  <si>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</si>
  <si>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</si>
  <si>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</si>
  <si>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</si>
  <si>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</si>
  <si>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</si>
  <si>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</si>
  <si>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</si>
  <si>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</si>
  <si>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</si>
  <si>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</si>
  <si>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</si>
  <si>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</si>
  <si>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</si>
  <si>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</si>
  <si>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</si>
  <si>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</si>
  <si>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</si>
  <si>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</si>
  <si>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</si>
  <si>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</si>
  <si>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</si>
  <si>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</si>
  <si>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</si>
  <si>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</si>
  <si>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</si>
  <si>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</si>
  <si>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</si>
  <si>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</si>
  <si>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</si>
  <si>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</si>
  <si>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</si>
  <si>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</si>
  <si>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</si>
  <si>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</si>
  <si>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</si>
  <si>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</si>
  <si>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</si>
  <si>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</si>
  <si>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</si>
  <si>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</si>
  <si>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</si>
  <si>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</si>
  <si>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</si>
  <si>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</si>
  <si>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</si>
  <si>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</si>
  <si>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</si>
  <si>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</si>
  <si>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</si>
  <si>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</si>
  <si>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</si>
  <si>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</si>
  <si>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</si>
  <si>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</si>
  <si>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</si>
  <si>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</si>
  <si>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</si>
  <si>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</si>
  <si>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</si>
  <si>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</si>
  <si>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</si>
  <si>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</si>
  <si>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</si>
  <si>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</si>
  <si>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</si>
  <si>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</si>
  <si>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</si>
  <si>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</si>
  <si>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</si>
  <si>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</si>
  <si>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</si>
  <si>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</si>
  <si>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</si>
  <si>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</si>
  <si>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</si>
  <si>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</si>
  <si>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</si>
  <si>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</si>
  <si>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</si>
  <si>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</si>
  <si>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</si>
  <si>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</si>
  <si>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</si>
  <si>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</si>
  <si>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</si>
  <si>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</si>
  <si>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</si>
  <si>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</si>
  <si>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</si>
  <si>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</si>
  <si>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</si>
  <si>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</si>
  <si>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</si>
  <si>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</si>
  <si>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</si>
  <si>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</si>
  <si>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</si>
  <si>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</si>
  <si>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</si>
  <si>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</si>
  <si>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</si>
  <si>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</si>
  <si>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</si>
  <si>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</si>
  <si>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</si>
  <si>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</si>
  <si>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</si>
  <si>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</si>
  <si>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</si>
  <si>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</si>
  <si>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</si>
  <si>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</si>
  <si>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</si>
  <si>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</si>
  <si>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</si>
  <si>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</si>
  <si>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</si>
  <si>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</si>
  <si>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</si>
  <si>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</si>
  <si>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</si>
  <si>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</si>
  <si>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</si>
  <si>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</si>
  <si>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</si>
  <si>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</si>
  <si>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</si>
  <si>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</si>
  <si>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</si>
  <si>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</si>
  <si>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</si>
  <si>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</si>
  <si>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</si>
  <si>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</si>
  <si>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</si>
  <si>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</si>
  <si>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</si>
  <si>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</si>
  <si>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</si>
  <si>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</si>
  <si>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</si>
  <si>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</si>
  <si>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</si>
  <si>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</si>
  <si>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</si>
  <si>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</si>
  <si>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</si>
  <si>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</si>
  <si>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</si>
  <si>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</si>
  <si>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</si>
  <si>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</si>
  <si>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</si>
  <si>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</si>
  <si>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</si>
  <si>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</si>
  <si>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</si>
  <si>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</si>
  <si>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</si>
  <si>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</si>
  <si>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</si>
  <si>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</si>
  <si>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</si>
  <si>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</si>
  <si>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</si>
  <si>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</si>
  <si>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</si>
  <si>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</si>
  <si>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</si>
  <si>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</si>
  <si>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</si>
  <si>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</si>
  <si>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</si>
  <si>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</si>
  <si>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</si>
  <si>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</si>
  <si>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</si>
  <si>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</si>
  <si>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</si>
  <si>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</si>
  <si>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</si>
  <si>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</si>
  <si>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</si>
  <si>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</si>
  <si>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</si>
  <si>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</si>
  <si>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</si>
  <si>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</si>
  <si>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</si>
  <si>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</si>
  <si>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</si>
  <si>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</si>
  <si>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</si>
  <si>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</si>
  <si>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</si>
  <si>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</si>
  <si>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</si>
  <si>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</si>
  <si>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</si>
  <si>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</si>
  <si>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</si>
  <si>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</si>
  <si>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</si>
  <si>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</si>
  <si>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</si>
  <si>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</si>
  <si>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</si>
  <si>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</si>
  <si>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</si>
  <si>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</si>
  <si>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</si>
  <si>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</si>
  <si>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</si>
  <si>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</si>
  <si>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</si>
  <si>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</si>
  <si>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</si>
  <si>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</si>
  <si>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</si>
  <si>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</si>
  <si>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</si>
  <si>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</si>
  <si>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</si>
  <si>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</si>
  <si>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</si>
  <si>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</si>
  <si>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</si>
  <si>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</si>
  <si>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</si>
  <si>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</si>
  <si>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</si>
  <si>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</si>
  <si>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</si>
  <si>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</si>
  <si>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</si>
  <si>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</si>
  <si>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</si>
  <si>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</si>
  <si>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</si>
  <si>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</si>
  <si>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</si>
  <si>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</si>
  <si>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</si>
  <si>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</si>
  <si>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</si>
  <si>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</si>
  <si>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</si>
  <si>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</si>
  <si>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</si>
  <si>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</si>
  <si>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</si>
  <si>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</si>
  <si>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</si>
  <si>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</si>
  <si>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</si>
  <si>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</si>
  <si>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</si>
  <si>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</si>
  <si>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</si>
  <si>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</si>
  <si>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</si>
  <si>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</si>
  <si>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</si>
  <si>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</si>
  <si>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</si>
  <si>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</si>
  <si>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</si>
  <si>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</si>
  <si>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</si>
  <si>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</si>
  <si>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</si>
  <si>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</si>
  <si>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</si>
  <si>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</si>
  <si>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</si>
  <si>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</si>
  <si>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</si>
  <si>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</si>
  <si>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</si>
  <si>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</si>
  <si>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</si>
  <si>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</si>
  <si>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</si>
  <si>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</si>
  <si>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</si>
  <si>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</si>
  <si>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</si>
  <si>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</si>
  <si>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ÁLCOOL ETÍLICO HIDRATADO 70%,</t>
  </si>
  <si>
    <t>BICARBONATO DE SÓDIO</t>
  </si>
  <si>
    <t>BOTA EM EVA</t>
  </si>
  <si>
    <t>CABO PROLONGADOR</t>
  </si>
  <si>
    <t>DESENGORDURANTE</t>
  </si>
  <si>
    <t>DESENTIPIDOR DE VASO SANITÁRIO E RALOS</t>
  </si>
  <si>
    <t>DESENTIPIDOR DE VASO SANITÁRIO COM CABO DE MADEIRA</t>
  </si>
  <si>
    <t>DETERGENTE AUTOATIVO</t>
  </si>
  <si>
    <t>DETERGENTE LÍQUIDO, 5L</t>
  </si>
  <si>
    <t>ESCOVA PLÁSTICA DE ROUPA</t>
  </si>
  <si>
    <t>ESPONJA DE LÃ DE AÇO</t>
  </si>
  <si>
    <t>ESPONJA DE LIMPEZA</t>
  </si>
  <si>
    <t>HASTES DE COTONETES, CAIXAS COM 300 UNIDADES</t>
  </si>
  <si>
    <t>INSETICIDA CUPIM AEROSOL</t>
  </si>
  <si>
    <t>LENÇOS UMEDECIDOS</t>
  </si>
  <si>
    <t xml:space="preserve">LIMPA INOX CREMOSO  400G - </t>
  </si>
  <si>
    <t xml:space="preserve">LIXEIRA TELADA EM AÇO, </t>
  </si>
  <si>
    <t xml:space="preserve">LUVAS DE PROCEDIMENTO, TAMANHO P, M E G </t>
  </si>
  <si>
    <t xml:space="preserve">MANGUEIRA DE JARDIM </t>
  </si>
  <si>
    <t xml:space="preserve">OLEO DE PEROBA </t>
  </si>
  <si>
    <t>PANO MÁGICO</t>
  </si>
  <si>
    <t>PANO MULTIUSO AZUL</t>
  </si>
  <si>
    <t xml:space="preserve">PAPEL HIGIÊNICO , PACOTE COM 4 </t>
  </si>
  <si>
    <t>PAPEL HIGIÊNICO, ROLÃO</t>
  </si>
  <si>
    <t>PAPEL TOALHA INTERFOLHA</t>
  </si>
  <si>
    <t>PRENDEDOR DE ROUPA</t>
  </si>
  <si>
    <t>RODO PARA LIMPEZA DE VIDROS</t>
  </si>
  <si>
    <t xml:space="preserve">SABÃO EM PÓ 2KG </t>
  </si>
  <si>
    <t xml:space="preserve">SABÃO LÍQUIDO PH NEUTRO </t>
  </si>
  <si>
    <t>SACO DE LIXO DE POLIETILENO, NA COR VERDE, 100 LITROS</t>
  </si>
  <si>
    <t xml:space="preserve">SACO DE LIXO REFORÇADO 200 LITROS </t>
  </si>
  <si>
    <t xml:space="preserve">VINAGRE BRANCO </t>
  </si>
  <si>
    <t xml:space="preserve">VASSOURA NYLON </t>
  </si>
  <si>
    <t>registro de preços de material de higiene e limpeza</t>
  </si>
  <si>
    <t>prefeitura de cotipora</t>
  </si>
  <si>
    <t>90898487000164</t>
  </si>
  <si>
    <t>videquimica industria e comercio de produtos quimicos ltda</t>
  </si>
  <si>
    <t>00112092000100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</si>
</sst>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20" t="s">
        <v>3753</v>
      </c>
      <c r="B1" s="121"/>
      <c r="C1" s="121"/>
      <c r="D1" s="121"/>
      <c r="E1" s="121"/>
      <c r="F1" s="121"/>
      <c r="G1" s="122"/>
    </row>
    <row r="2" spans="1:8" s="59" customFormat="1" ht="15.75" thickBot="1" x14ac:dyDescent="0.3">
      <c r="A2" s="15" t="s">
        <v>161</v>
      </c>
      <c r="B2" s="126" t="s">
        <v>6</v>
      </c>
      <c r="C2" s="126"/>
      <c r="D2" s="50" t="s">
        <v>162</v>
      </c>
      <c r="E2" s="70">
        <v>15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7" t="s">
        <v>4004</v>
      </c>
      <c r="C3" s="127"/>
      <c r="D3" s="127"/>
      <c r="E3" s="127"/>
      <c r="F3" s="127"/>
      <c r="G3" s="128"/>
    </row>
    <row r="4" spans="1:8" s="59" customFormat="1" ht="15.75" thickBot="1" x14ac:dyDescent="0.3">
      <c r="A4" s="15" t="s">
        <v>175</v>
      </c>
      <c r="B4" s="129" t="s">
        <v>4005</v>
      </c>
      <c r="C4" s="129"/>
      <c r="D4" s="129"/>
      <c r="E4" s="130"/>
      <c r="F4" s="22" t="s">
        <v>179</v>
      </c>
      <c r="G4" s="78" t="s">
        <v>4006</v>
      </c>
    </row>
    <row r="5" spans="1:8" s="59" customFormat="1" ht="15.75" thickBot="1" x14ac:dyDescent="0.3">
      <c r="A5" s="15" t="s">
        <v>3787</v>
      </c>
      <c r="B5" s="80" t="s">
        <v>3683</v>
      </c>
      <c r="C5" s="15" t="s">
        <v>3958</v>
      </c>
      <c r="D5" s="15"/>
      <c r="E5" s="15"/>
      <c r="F5" s="131"/>
      <c r="G5" s="132"/>
    </row>
    <row r="6" spans="1:8" s="61" customFormat="1" ht="15.75" thickBot="1" x14ac:dyDescent="0.3">
      <c r="A6" s="15" t="s">
        <v>155</v>
      </c>
      <c r="B6" s="51">
        <f>'Orçamento-base'!C6</f>
        <v>282135.14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7007.88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33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3" t="s">
        <v>3751</v>
      </c>
      <c r="B11" s="124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3"/>
      <c r="B12" s="125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G18" sqref="G18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41" t="s">
        <v>3676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44" t="str">
        <f>IF(Identificação!B2=0,"",Identificação!B2)</f>
        <v>Pregão Presencial</v>
      </c>
      <c r="D2" s="144"/>
      <c r="E2" s="144"/>
      <c r="F2" s="144"/>
      <c r="G2" s="144"/>
      <c r="H2" s="37" t="s">
        <v>151</v>
      </c>
      <c r="I2" s="38">
        <f>IF(Identificação!E2=0,"",Identificação!E2)</f>
        <v>15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50" t="s">
        <v>153</v>
      </c>
      <c r="B3" s="151"/>
      <c r="C3" s="152" t="str">
        <f>IF(Identificação!B3=0,"",Identificação!B3)</f>
        <v>registro de preços de material de higiene e limpeza</v>
      </c>
      <c r="D3" s="152"/>
      <c r="E3" s="152"/>
      <c r="F3" s="152"/>
      <c r="G3" s="152"/>
      <c r="H3" s="152"/>
      <c r="I3" s="152"/>
      <c r="J3" s="152"/>
      <c r="K3" s="153"/>
      <c r="L3" s="94"/>
      <c r="M3" s="94"/>
    </row>
    <row r="4" spans="1:18" s="27" customFormat="1" ht="15.75" thickBot="1" x14ac:dyDescent="0.3">
      <c r="A4" s="15" t="s">
        <v>176</v>
      </c>
      <c r="B4" s="22"/>
      <c r="C4" s="146" t="str">
        <f>IF(Identificação!B4=0,"",Identificação!B4)</f>
        <v>prefeitura de cotipora</v>
      </c>
      <c r="D4" s="146"/>
      <c r="E4" s="146"/>
      <c r="F4" s="146"/>
      <c r="G4" s="146"/>
      <c r="H4" s="146"/>
      <c r="I4" s="146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6" t="str">
        <f>IF(Identificação!B5=0,"",Identificação!B5)</f>
        <v>Compras</v>
      </c>
      <c r="D5" s="146"/>
      <c r="E5" s="146"/>
      <c r="F5" s="146"/>
      <c r="G5" s="147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8">
        <f>SUMIFS(K12:K39953,B12:B39953,"&gt;0",K12:K39953,"&lt;&gt;0")</f>
        <v>282135.14</v>
      </c>
      <c r="D6" s="148"/>
      <c r="E6" s="148"/>
      <c r="F6" s="148"/>
      <c r="G6" s="149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33" t="s">
        <v>3762</v>
      </c>
      <c r="B10" s="133" t="s">
        <v>3760</v>
      </c>
      <c r="C10" s="133" t="s">
        <v>3761</v>
      </c>
      <c r="D10" s="137" t="s">
        <v>3675</v>
      </c>
      <c r="E10" s="135" t="s">
        <v>168</v>
      </c>
      <c r="F10" s="139" t="s">
        <v>3674</v>
      </c>
      <c r="G10" s="137" t="s">
        <v>156</v>
      </c>
      <c r="H10" s="158" t="s">
        <v>165</v>
      </c>
      <c r="I10" s="159"/>
      <c r="J10" s="159"/>
      <c r="K10" s="159"/>
      <c r="L10" s="159"/>
      <c r="M10" s="160"/>
      <c r="N10" s="154" t="s">
        <v>177</v>
      </c>
      <c r="O10" s="155"/>
      <c r="P10" s="156" t="s">
        <v>178</v>
      </c>
      <c r="Q10" s="157"/>
      <c r="R10" s="145" t="s">
        <v>3678</v>
      </c>
    </row>
    <row r="11" spans="1:18" customFormat="1" ht="45" x14ac:dyDescent="0.25">
      <c r="A11" s="134"/>
      <c r="B11" s="134"/>
      <c r="C11" s="134"/>
      <c r="D11" s="138"/>
      <c r="E11" s="136"/>
      <c r="F11" s="140"/>
      <c r="G11" s="138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5"/>
    </row>
    <row r="12" spans="1:18" x14ac:dyDescent="0.25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41" t="s">
        <v>3971</v>
      </c>
      <c r="H12" s="114">
        <v>173</v>
      </c>
      <c r="I12" s="47" t="s">
        <v>3702</v>
      </c>
      <c r="J12" s="114">
        <v>42.79</v>
      </c>
      <c r="K12" s="54">
        <f>IFERROR(IF(H12*J12&lt;&gt;0,ROUND(ROUND(H12,4)*ROUND(J12,4),2),""),"")</f>
        <v>7402.67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41" t="s">
        <v>3972</v>
      </c>
      <c r="H13" s="114">
        <v>360</v>
      </c>
      <c r="I13" s="47" t="s">
        <v>3786</v>
      </c>
      <c r="J13" s="114">
        <v>9.5399999999999991</v>
      </c>
      <c r="K13" s="54">
        <f>IFERROR(IF(H13*J13&lt;&gt;0,ROUND(ROUND(H13,4)*ROUND(J13,4),2),""),"")</f>
        <v>3434.4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41" t="s">
        <v>3973</v>
      </c>
      <c r="H14" s="114">
        <v>10</v>
      </c>
      <c r="I14" s="47" t="s">
        <v>3736</v>
      </c>
      <c r="J14" s="114">
        <v>97.19</v>
      </c>
      <c r="K14" s="106">
        <f>IFERROR(IF(H14*J14&lt;&gt;0,ROUND(ROUND(H14,4)*ROUND(J14,4),2),""),"")</f>
        <v>971.9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41" t="s">
        <v>3974</v>
      </c>
      <c r="H15" s="114">
        <v>16</v>
      </c>
      <c r="I15" s="47" t="s">
        <v>3702</v>
      </c>
      <c r="J15" s="114">
        <v>94.63</v>
      </c>
      <c r="K15" s="106">
        <f t="shared" ref="K15:K78" si="0">IFERROR(IF(H15*J15&lt;&gt;0,ROUND(ROUND(H15,4)*ROUND(J15,4),2),""),"")</f>
        <v>1514.08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41" t="s">
        <v>3975</v>
      </c>
      <c r="H16" s="114">
        <v>140</v>
      </c>
      <c r="I16" s="47" t="s">
        <v>3702</v>
      </c>
      <c r="J16" s="114">
        <v>12.38</v>
      </c>
      <c r="K16" s="106">
        <f t="shared" si="0"/>
        <v>1733.2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41" t="s">
        <v>3976</v>
      </c>
      <c r="H17" s="114">
        <v>169</v>
      </c>
      <c r="I17" s="47" t="s">
        <v>3702</v>
      </c>
      <c r="J17" s="114">
        <v>31.39</v>
      </c>
      <c r="K17" s="106">
        <f t="shared" si="0"/>
        <v>5304.91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30" x14ac:dyDescent="0.25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41" t="s">
        <v>3977</v>
      </c>
      <c r="H18" s="114">
        <v>7</v>
      </c>
      <c r="I18" s="47" t="s">
        <v>3702</v>
      </c>
      <c r="J18" s="114">
        <v>16.670000000000002</v>
      </c>
      <c r="K18" s="106">
        <f t="shared" si="0"/>
        <v>116.69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41" t="s">
        <v>3978</v>
      </c>
      <c r="H19" s="114">
        <v>230</v>
      </c>
      <c r="I19" s="47" t="s">
        <v>3702</v>
      </c>
      <c r="J19" s="114">
        <v>12.82</v>
      </c>
      <c r="K19" s="106">
        <f t="shared" si="0"/>
        <v>2948.6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41" t="s">
        <v>3979</v>
      </c>
      <c r="H20" s="114">
        <v>62</v>
      </c>
      <c r="I20" s="47" t="s">
        <v>3702</v>
      </c>
      <c r="J20" s="114">
        <v>26.26</v>
      </c>
      <c r="K20" s="106">
        <f t="shared" si="0"/>
        <v>1628.12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41" t="s">
        <v>3980</v>
      </c>
      <c r="H21" s="114">
        <v>95</v>
      </c>
      <c r="I21" s="47" t="s">
        <v>3702</v>
      </c>
      <c r="J21" s="114">
        <v>9.24</v>
      </c>
      <c r="K21" s="106">
        <f t="shared" si="0"/>
        <v>877.8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41" t="s">
        <v>3981</v>
      </c>
      <c r="H22" s="114">
        <v>145</v>
      </c>
      <c r="I22" s="47" t="s">
        <v>3702</v>
      </c>
      <c r="J22" s="114">
        <v>2.99</v>
      </c>
      <c r="K22" s="106">
        <f t="shared" si="0"/>
        <v>433.55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x14ac:dyDescent="0.25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41" t="s">
        <v>3982</v>
      </c>
      <c r="H23" s="114">
        <v>1050</v>
      </c>
      <c r="I23" s="47" t="s">
        <v>3702</v>
      </c>
      <c r="J23" s="114">
        <v>1.63</v>
      </c>
      <c r="K23" s="106">
        <f t="shared" si="0"/>
        <v>1711.5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41" t="s">
        <v>3983</v>
      </c>
      <c r="H24" s="114">
        <v>110</v>
      </c>
      <c r="I24" s="47" t="s">
        <v>3703</v>
      </c>
      <c r="J24" s="114">
        <v>19.82</v>
      </c>
      <c r="K24" s="106">
        <f t="shared" si="0"/>
        <v>2180.1999999999998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41" t="s">
        <v>3984</v>
      </c>
      <c r="H25" s="114">
        <v>85</v>
      </c>
      <c r="I25" s="47" t="s">
        <v>3702</v>
      </c>
      <c r="J25" s="114">
        <v>40.130000000000003</v>
      </c>
      <c r="K25" s="106">
        <f t="shared" si="0"/>
        <v>3411.05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41" t="s">
        <v>3985</v>
      </c>
      <c r="H26" s="114">
        <v>170</v>
      </c>
      <c r="I26" s="47" t="s">
        <v>3702</v>
      </c>
      <c r="J26" s="114">
        <v>17.8</v>
      </c>
      <c r="K26" s="106">
        <f t="shared" si="0"/>
        <v>3026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41" t="s">
        <v>3986</v>
      </c>
      <c r="H27" s="114">
        <v>95</v>
      </c>
      <c r="I27" s="47" t="s">
        <v>3702</v>
      </c>
      <c r="J27" s="114">
        <v>14.7</v>
      </c>
      <c r="K27" s="106">
        <f t="shared" si="0"/>
        <v>1396.5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41" t="s">
        <v>3987</v>
      </c>
      <c r="H28" s="114">
        <v>55</v>
      </c>
      <c r="I28" s="47" t="s">
        <v>3702</v>
      </c>
      <c r="J28" s="114">
        <v>37.799999999999997</v>
      </c>
      <c r="K28" s="106">
        <f t="shared" si="0"/>
        <v>2079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41" t="s">
        <v>3988</v>
      </c>
      <c r="H29" s="114">
        <v>40</v>
      </c>
      <c r="I29" s="47" t="s">
        <v>3703</v>
      </c>
      <c r="J29" s="114">
        <v>58.48</v>
      </c>
      <c r="K29" s="106">
        <f t="shared" si="0"/>
        <v>2339.1999999999998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41" t="s">
        <v>3989</v>
      </c>
      <c r="H30" s="114">
        <v>105</v>
      </c>
      <c r="I30" s="47" t="s">
        <v>3695</v>
      </c>
      <c r="J30" s="114">
        <v>10</v>
      </c>
      <c r="K30" s="106">
        <f t="shared" si="0"/>
        <v>1050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41" t="s">
        <v>3990</v>
      </c>
      <c r="H31" s="114">
        <v>25</v>
      </c>
      <c r="I31" s="47" t="s">
        <v>3702</v>
      </c>
      <c r="J31" s="114">
        <v>37.880000000000003</v>
      </c>
      <c r="K31" s="106">
        <f t="shared" si="0"/>
        <v>947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41" t="s">
        <v>3991</v>
      </c>
      <c r="H32" s="114">
        <v>170</v>
      </c>
      <c r="I32" s="47" t="s">
        <v>3702</v>
      </c>
      <c r="J32" s="114">
        <v>13.27</v>
      </c>
      <c r="K32" s="106">
        <f t="shared" si="0"/>
        <v>2255.9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41" t="s">
        <v>3992</v>
      </c>
      <c r="H33" s="114">
        <v>25</v>
      </c>
      <c r="I33" s="47" t="s">
        <v>3738</v>
      </c>
      <c r="J33" s="114">
        <v>170.22</v>
      </c>
      <c r="K33" s="106">
        <f t="shared" si="0"/>
        <v>4255.5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41" t="s">
        <v>3993</v>
      </c>
      <c r="H34" s="114">
        <v>440</v>
      </c>
      <c r="I34" s="47" t="s">
        <v>3738</v>
      </c>
      <c r="J34" s="114">
        <v>10.119999999999999</v>
      </c>
      <c r="K34" s="106">
        <f t="shared" si="0"/>
        <v>4452.8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41" t="s">
        <v>3994</v>
      </c>
      <c r="H35" s="114">
        <v>40</v>
      </c>
      <c r="I35" s="47" t="s">
        <v>3720</v>
      </c>
      <c r="J35" s="114">
        <v>10.96</v>
      </c>
      <c r="K35" s="106">
        <f t="shared" si="0"/>
        <v>438.4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41" t="s">
        <v>3995</v>
      </c>
      <c r="H36" s="114">
        <v>3200</v>
      </c>
      <c r="I36" s="47" t="s">
        <v>3720</v>
      </c>
      <c r="J36" s="114">
        <v>58.97</v>
      </c>
      <c r="K36" s="106">
        <f t="shared" si="0"/>
        <v>188704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41" t="s">
        <v>3996</v>
      </c>
      <c r="H37" s="114">
        <v>65</v>
      </c>
      <c r="I37" s="47" t="s">
        <v>3720</v>
      </c>
      <c r="J37" s="114">
        <v>9.01</v>
      </c>
      <c r="K37" s="106">
        <f t="shared" si="0"/>
        <v>585.65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>
        <f>IF(AND(G38&lt;&gt;"",H38&gt;0,I38&lt;&gt;"",J38&lt;&gt;0,K38&lt;&gt;0),COUNT($B$11:B37)+1,"")</f>
        <v>27</v>
      </c>
      <c r="C38" s="34">
        <v>27</v>
      </c>
      <c r="D38" s="91"/>
      <c r="E38" s="47"/>
      <c r="F38" s="68"/>
      <c r="G38" s="41" t="s">
        <v>3997</v>
      </c>
      <c r="H38" s="114">
        <v>14</v>
      </c>
      <c r="I38" s="47" t="s">
        <v>3702</v>
      </c>
      <c r="J38" s="114">
        <v>62.93</v>
      </c>
      <c r="K38" s="106">
        <f t="shared" si="0"/>
        <v>881.02</v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>
        <f>IF(AND(G39&lt;&gt;"",H39&gt;0,I39&lt;&gt;"",J39&lt;&gt;0,K39&lt;&gt;0),COUNT($B$11:B38)+1,"")</f>
        <v>28</v>
      </c>
      <c r="C39" s="34">
        <v>28</v>
      </c>
      <c r="D39" s="91"/>
      <c r="E39" s="47"/>
      <c r="F39" s="68"/>
      <c r="G39" s="41" t="s">
        <v>3998</v>
      </c>
      <c r="H39" s="114">
        <v>45</v>
      </c>
      <c r="I39" s="47" t="s">
        <v>3704</v>
      </c>
      <c r="J39" s="114">
        <v>32.6</v>
      </c>
      <c r="K39" s="106">
        <f t="shared" si="0"/>
        <v>1467</v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>
        <f>IF(AND(G40&lt;&gt;"",H40&gt;0,I40&lt;&gt;"",J40&lt;&gt;0,K40&lt;&gt;0),COUNT($B$11:B39)+1,"")</f>
        <v>29</v>
      </c>
      <c r="C40" s="34">
        <v>29</v>
      </c>
      <c r="D40" s="91"/>
      <c r="E40" s="47"/>
      <c r="F40" s="68"/>
      <c r="G40" s="41" t="s">
        <v>3999</v>
      </c>
      <c r="H40" s="114">
        <v>70</v>
      </c>
      <c r="I40" s="47" t="s">
        <v>3702</v>
      </c>
      <c r="J40" s="114">
        <v>52.99</v>
      </c>
      <c r="K40" s="106">
        <f t="shared" si="0"/>
        <v>3709.3</v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30" x14ac:dyDescent="0.25">
      <c r="A41" s="47"/>
      <c r="B41" s="117">
        <f>IF(AND(G41&lt;&gt;"",H41&gt;0,I41&lt;&gt;"",J41&lt;&gt;0,K41&lt;&gt;0),COUNT($B$11:B40)+1,"")</f>
        <v>30</v>
      </c>
      <c r="C41" s="34">
        <v>30</v>
      </c>
      <c r="D41" s="91"/>
      <c r="E41" s="47"/>
      <c r="F41" s="68"/>
      <c r="G41" s="41" t="s">
        <v>4000</v>
      </c>
      <c r="H41" s="114">
        <v>20</v>
      </c>
      <c r="I41" s="61" t="s">
        <v>3704</v>
      </c>
      <c r="J41" s="114">
        <v>109.53</v>
      </c>
      <c r="K41" s="106">
        <f t="shared" si="0"/>
        <v>2190.6</v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>
        <f>IF(AND(G42&lt;&gt;"",H42&gt;0,I42&lt;&gt;"",J42&lt;&gt;0,K42&lt;&gt;0),COUNT($B$11:B41)+1,"")</f>
        <v>31</v>
      </c>
      <c r="C42" s="34">
        <v>31</v>
      </c>
      <c r="D42" s="91"/>
      <c r="E42" s="47"/>
      <c r="F42" s="68"/>
      <c r="G42" s="41" t="s">
        <v>4001</v>
      </c>
      <c r="H42" s="114">
        <v>346</v>
      </c>
      <c r="I42" s="61" t="s">
        <v>3704</v>
      </c>
      <c r="J42" s="114">
        <v>66.2</v>
      </c>
      <c r="K42" s="106">
        <f t="shared" si="0"/>
        <v>22905.200000000001</v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>
        <f>IF(AND(G43&lt;&gt;"",H43&gt;0,I43&lt;&gt;"",J43&lt;&gt;0,K43&lt;&gt;0),COUNT($B$11:B42)+1,"")</f>
        <v>32</v>
      </c>
      <c r="C43" s="34">
        <v>32</v>
      </c>
      <c r="D43" s="91"/>
      <c r="E43" s="47"/>
      <c r="F43" s="68"/>
      <c r="G43" s="41" t="s">
        <v>4002</v>
      </c>
      <c r="H43" s="114">
        <v>135</v>
      </c>
      <c r="I43" s="47" t="s">
        <v>3702</v>
      </c>
      <c r="J43" s="114">
        <v>25.3</v>
      </c>
      <c r="K43" s="106">
        <f t="shared" si="0"/>
        <v>3415.5</v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>
        <f>IF(AND(G44&lt;&gt;"",H44&gt;0,I44&lt;&gt;"",J44&lt;&gt;0,K44&lt;&gt;0),COUNT($B$11:B43)+1,"")</f>
        <v>33</v>
      </c>
      <c r="C44" s="34">
        <v>33</v>
      </c>
      <c r="D44" s="91"/>
      <c r="E44" s="47"/>
      <c r="F44" s="68"/>
      <c r="G44" s="41" t="s">
        <v>4003</v>
      </c>
      <c r="H44" s="114">
        <v>90</v>
      </c>
      <c r="I44" s="47" t="s">
        <v>3702</v>
      </c>
      <c r="J44" s="114">
        <v>26.31</v>
      </c>
      <c r="K44" s="106">
        <f t="shared" si="0"/>
        <v>2367.9</v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2"/>
  <sheetViews>
    <sheetView tabSelected="1" workbookViewId="0">
      <selection activeCell="J15" sqref="J15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41" t="s">
        <v>3679</v>
      </c>
      <c r="B1" s="142"/>
      <c r="C1" s="142"/>
      <c r="D1" s="142"/>
      <c r="E1" s="142"/>
      <c r="F1" s="142"/>
      <c r="G1" s="142"/>
      <c r="H1" s="143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5" t="str">
        <f>IF(Identificação!B2=0,"",Identificação!B2)</f>
        <v>Pregão Presencial</v>
      </c>
      <c r="D2" s="165"/>
      <c r="E2" s="28" t="s">
        <v>151</v>
      </c>
      <c r="F2" s="29">
        <f>IF(Identificação!E2=0,"",Identificação!E2)</f>
        <v>15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50" t="s">
        <v>153</v>
      </c>
      <c r="B3" s="151"/>
      <c r="C3" s="152" t="str">
        <f>IF(Identificação!B3=0,"",Identificação!B3)</f>
        <v>registro de preços de material de higiene e limpeza</v>
      </c>
      <c r="D3" s="152"/>
      <c r="E3" s="152"/>
      <c r="F3" s="152"/>
      <c r="G3" s="152"/>
      <c r="H3" s="153"/>
      <c r="I3" s="103"/>
      <c r="J3" s="103"/>
    </row>
    <row r="4" spans="1:12" s="27" customFormat="1" ht="15.75" thickBot="1" x14ac:dyDescent="0.3">
      <c r="A4" s="18" t="s">
        <v>3793</v>
      </c>
      <c r="B4" s="26"/>
      <c r="C4" s="129" t="s">
        <v>4007</v>
      </c>
      <c r="D4" s="129"/>
      <c r="E4" s="129"/>
      <c r="F4" s="129"/>
      <c r="G4" s="22" t="s">
        <v>3754</v>
      </c>
      <c r="H4" s="79" t="s">
        <v>4008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6" t="str">
        <f>IF(Identificação!B5=0,"",Identificação!B5)</f>
        <v>Compras</v>
      </c>
      <c r="D5" s="167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3">
        <f>SUMIFS(H12:H39953,B12:B39953,"&gt;0",H12:H39953,"&lt;&gt;0")</f>
        <v>7007.88</v>
      </c>
      <c r="D6" s="164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33" t="s">
        <v>3755</v>
      </c>
      <c r="B10" s="133" t="s">
        <v>3756</v>
      </c>
      <c r="C10" s="133" t="s">
        <v>3677</v>
      </c>
      <c r="D10" s="137" t="s">
        <v>3757</v>
      </c>
      <c r="E10" s="161" t="s">
        <v>171</v>
      </c>
      <c r="F10" s="162"/>
      <c r="G10" s="162"/>
      <c r="H10" s="162"/>
      <c r="I10" s="162"/>
      <c r="J10" s="162"/>
      <c r="K10" s="162"/>
    </row>
    <row r="11" spans="1:12" customFormat="1" ht="45" x14ac:dyDescent="0.25">
      <c r="A11" s="134"/>
      <c r="B11" s="134"/>
      <c r="C11" s="134"/>
      <c r="D11" s="138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ÁLCOOL ETÍLICO HIDRATADO 70%,</v>
      </c>
      <c r="E12" s="116">
        <f>IF('Orçamento-base'!H12&gt;0,'Orçamento-base'!H12,"")</f>
        <v>173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BICARBONATO DE SÓDIO</v>
      </c>
      <c r="E13" s="116">
        <f>IF('Orçamento-base'!H13&gt;0,'Orçamento-base'!H13,"")</f>
        <v>360</v>
      </c>
      <c r="F13" s="54" t="str">
        <f>IF('Orçamento-base'!I13&gt;0,'Orçamento-base'!I13,"")</f>
        <v>pc</v>
      </c>
      <c r="G13" s="114">
        <v>3.49</v>
      </c>
      <c r="H13" s="54">
        <f>IFERROR(IF(E13*G13&lt;&gt;0,ROUND(ROUND(E13,4)*ROUND(G13,4),2),""),"")</f>
        <v>1256.4000000000001</v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BOTA EM EVA</v>
      </c>
      <c r="E14" s="119">
        <f>IF('Orçamento-base'!H14&gt;0,'Orçamento-base'!H14,"")</f>
        <v>10</v>
      </c>
      <c r="F14" s="106" t="str">
        <f>IF('Orçamento-base'!I14&gt;0,'Orçamento-base'!I14,"")</f>
        <v>par</v>
      </c>
      <c r="G14" s="114"/>
      <c r="H14" s="106" t="str">
        <f t="shared" ref="H14:H72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CABO PROLONGADOR</v>
      </c>
      <c r="E15" s="119">
        <f>IF('Orçamento-base'!H15&gt;0,'Orçamento-base'!H15,"")</f>
        <v>16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DESENGORDURANTE</v>
      </c>
      <c r="E16" s="119">
        <f>IF('Orçamento-base'!H16&gt;0,'Orçamento-base'!H16,"")</f>
        <v>140</v>
      </c>
      <c r="F16" s="106" t="str">
        <f>IF('Orçamento-base'!I16&gt;0,'Orçamento-base'!I16,"")</f>
        <v>un</v>
      </c>
      <c r="G16" s="114">
        <v>4.49</v>
      </c>
      <c r="H16" s="106">
        <f t="shared" si="0"/>
        <v>628.6</v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DESENTIPIDOR DE VASO SANITÁRIO E RALOS</v>
      </c>
      <c r="E17" s="119">
        <f>IF('Orçamento-base'!H17&gt;0,'Orçamento-base'!H17,"")</f>
        <v>169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DESENTIPIDOR DE VASO SANITÁRIO COM CABO DE MADEIRA</v>
      </c>
      <c r="E18" s="119">
        <f>IF('Orçamento-base'!H18&gt;0,'Orçamento-base'!H18,"")</f>
        <v>7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DETERGENTE AUTOATIVO</v>
      </c>
      <c r="E19" s="119">
        <f>IF('Orçamento-base'!H19&gt;0,'Orçamento-base'!H19,"")</f>
        <v>230</v>
      </c>
      <c r="F19" s="106" t="str">
        <f>IF('Orçamento-base'!I19&gt;0,'Orçamento-base'!I19,"")</f>
        <v>un</v>
      </c>
      <c r="G19" s="114">
        <v>3.48</v>
      </c>
      <c r="H19" s="106">
        <f t="shared" si="0"/>
        <v>800.4</v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DETERGENTE LÍQUIDO, 5L</v>
      </c>
      <c r="E20" s="119">
        <f>IF('Orçamento-base'!H20&gt;0,'Orçamento-base'!H20,"")</f>
        <v>62</v>
      </c>
      <c r="F20" s="106" t="str">
        <f>IF('Orçamento-base'!I20&gt;0,'Orçamento-base'!I20,"")</f>
        <v>un</v>
      </c>
      <c r="G20" s="114">
        <v>11.49</v>
      </c>
      <c r="H20" s="106">
        <f t="shared" si="0"/>
        <v>712.38</v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ESCOVA PLÁSTICA DE ROUPA</v>
      </c>
      <c r="E21" s="119">
        <f>IF('Orçamento-base'!H21&gt;0,'Orçamento-base'!H21,"")</f>
        <v>95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ESPONJA DE LÃ DE AÇO</v>
      </c>
      <c r="E22" s="119">
        <f>IF('Orçamento-base'!H22&gt;0,'Orçamento-base'!H22,"")</f>
        <v>145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ESPONJA DE LIMPEZA</v>
      </c>
      <c r="E23" s="119">
        <f>IF('Orçamento-base'!H23&gt;0,'Orçamento-base'!H23,"")</f>
        <v>1050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HASTES DE COTONETES, CAIXAS COM 300 UNIDADES</v>
      </c>
      <c r="E24" s="119">
        <f>IF('Orçamento-base'!H24&gt;0,'Orçamento-base'!H24,"")</f>
        <v>110</v>
      </c>
      <c r="F24" s="106" t="str">
        <f>IF('Orçamento-base'!I24&gt;0,'Orçamento-base'!I24,"")</f>
        <v>cx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INSETICIDA CUPIM AEROSOL</v>
      </c>
      <c r="E25" s="119">
        <f>IF('Orçamento-base'!H25&gt;0,'Orçamento-base'!H25,"")</f>
        <v>85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LENÇOS UMEDECIDOS</v>
      </c>
      <c r="E26" s="119">
        <f>IF('Orçamento-base'!H26&gt;0,'Orçamento-base'!H26,"")</f>
        <v>170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 xml:space="preserve">LIMPA INOX CREMOSO  400G - </v>
      </c>
      <c r="E27" s="119">
        <f>IF('Orçamento-base'!H27&gt;0,'Orçamento-base'!H27,"")</f>
        <v>95</v>
      </c>
      <c r="F27" s="106" t="str">
        <f>IF('Orçamento-base'!I27&gt;0,'Orçamento-base'!I27,"")</f>
        <v>un</v>
      </c>
      <c r="G27" s="114">
        <v>13.48</v>
      </c>
      <c r="H27" s="106">
        <f t="shared" si="0"/>
        <v>1280.5999999999999</v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 xml:space="preserve">LIXEIRA TELADA EM AÇO, </v>
      </c>
      <c r="E28" s="119">
        <f>IF('Orçamento-base'!H28&gt;0,'Orçamento-base'!H28,"")</f>
        <v>55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 xml:space="preserve">LUVAS DE PROCEDIMENTO, TAMANHO P, M E G </v>
      </c>
      <c r="E29" s="119">
        <f>IF('Orçamento-base'!H29&gt;0,'Orçamento-base'!H29,"")</f>
        <v>40</v>
      </c>
      <c r="F29" s="106" t="str">
        <f>IF('Orçamento-base'!I29&gt;0,'Orçamento-base'!I29,"")</f>
        <v>cx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 xml:space="preserve">MANGUEIRA DE JARDIM </v>
      </c>
      <c r="E30" s="119">
        <f>IF('Orçamento-base'!H30&gt;0,'Orçamento-base'!H30,"")</f>
        <v>105</v>
      </c>
      <c r="F30" s="106" t="str">
        <f>IF('Orçamento-base'!I30&gt;0,'Orçamento-base'!I30,"")</f>
        <v>m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 xml:space="preserve">OLEO DE PEROBA </v>
      </c>
      <c r="E31" s="119">
        <f>IF('Orçamento-base'!H31&gt;0,'Orçamento-base'!H31,"")</f>
        <v>25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PANO MÁGICO</v>
      </c>
      <c r="E32" s="119">
        <f>IF('Orçamento-base'!H32&gt;0,'Orçamento-base'!H32,"")</f>
        <v>170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PANO MULTIUSO AZUL</v>
      </c>
      <c r="E33" s="119">
        <f>IF('Orçamento-base'!H33&gt;0,'Orçamento-base'!H33,"")</f>
        <v>25</v>
      </c>
      <c r="F33" s="106" t="str">
        <f>IF('Orçamento-base'!I33&gt;0,'Orçamento-base'!I33,"")</f>
        <v>rl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 xml:space="preserve">PAPEL HIGIÊNICO , PACOTE COM 4 </v>
      </c>
      <c r="E34" s="119">
        <f>IF('Orçamento-base'!H34&gt;0,'Orçamento-base'!H34,"")</f>
        <v>440</v>
      </c>
      <c r="F34" s="106" t="str">
        <f>IF('Orçamento-base'!I34&gt;0,'Orçamento-base'!I34,"")</f>
        <v>rl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PAPEL HIGIÊNICO, ROLÃO</v>
      </c>
      <c r="E35" s="119">
        <f>IF('Orçamento-base'!H35&gt;0,'Orçamento-base'!H35,"")</f>
        <v>40</v>
      </c>
      <c r="F35" s="106" t="str">
        <f>IF('Orçamento-base'!I35&gt;0,'Orçamento-base'!I35,"")</f>
        <v>fd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PAPEL TOALHA INTERFOLHA</v>
      </c>
      <c r="E36" s="119">
        <f>IF('Orçamento-base'!H36&gt;0,'Orçamento-base'!H36,"")</f>
        <v>3200</v>
      </c>
      <c r="F36" s="106" t="str">
        <f>IF('Orçamento-base'!I36&gt;0,'Orçamento-base'!I36,"")</f>
        <v>fd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PRENDEDOR DE ROUPA</v>
      </c>
      <c r="E37" s="119">
        <f>IF('Orçamento-base'!H37&gt;0,'Orçamento-base'!H37,"")</f>
        <v>65</v>
      </c>
      <c r="F37" s="106" t="str">
        <f>IF('Orçamento-base'!I37&gt;0,'Orçamento-base'!I37,"")</f>
        <v>fd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>
        <f>'Orçamento-base'!B38</f>
        <v>27</v>
      </c>
      <c r="C38" s="111">
        <f>IF('Orçamento-base'!C38&gt;0,'Orçamento-base'!C38,"")</f>
        <v>27</v>
      </c>
      <c r="D38" s="106" t="str">
        <f>IF('Orçamento-base'!G38&gt;0,'Orçamento-base'!G38,"")</f>
        <v>RODO PARA LIMPEZA DE VIDROS</v>
      </c>
      <c r="E38" s="119">
        <f>IF('Orçamento-base'!H38&gt;0,'Orçamento-base'!H38,"")</f>
        <v>14</v>
      </c>
      <c r="F38" s="106" t="str">
        <f>IF('Orçamento-base'!I38&gt;0,'Orçamento-base'!I38,"")</f>
        <v>un</v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>
        <f>'Orçamento-base'!B39</f>
        <v>28</v>
      </c>
      <c r="C39" s="111">
        <f>IF('Orçamento-base'!C39&gt;0,'Orçamento-base'!C39,"")</f>
        <v>28</v>
      </c>
      <c r="D39" s="106" t="str">
        <f>IF('Orçamento-base'!G39&gt;0,'Orçamento-base'!G39,"")</f>
        <v xml:space="preserve">SABÃO EM PÓ 2KG </v>
      </c>
      <c r="E39" s="119">
        <f>IF('Orçamento-base'!H39&gt;0,'Orçamento-base'!H39,"")</f>
        <v>45</v>
      </c>
      <c r="F39" s="106" t="str">
        <f>IF('Orçamento-base'!I39&gt;0,'Orçamento-base'!I39,"")</f>
        <v>pac</v>
      </c>
      <c r="G39" s="114">
        <v>28.9</v>
      </c>
      <c r="H39" s="106">
        <f t="shared" si="0"/>
        <v>1300.5</v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>
        <f>'Orçamento-base'!B40</f>
        <v>29</v>
      </c>
      <c r="C40" s="111">
        <f>IF('Orçamento-base'!C40&gt;0,'Orçamento-base'!C40,"")</f>
        <v>29</v>
      </c>
      <c r="D40" s="106" t="str">
        <f>IF('Orçamento-base'!G40&gt;0,'Orçamento-base'!G40,"")</f>
        <v xml:space="preserve">SABÃO LÍQUIDO PH NEUTRO </v>
      </c>
      <c r="E40" s="119">
        <f>IF('Orçamento-base'!H40&gt;0,'Orçamento-base'!H40,"")</f>
        <v>70</v>
      </c>
      <c r="F40" s="106" t="str">
        <f>IF('Orçamento-base'!I40&gt;0,'Orçamento-base'!I40,"")</f>
        <v>un</v>
      </c>
      <c r="G40" s="114">
        <v>14.7</v>
      </c>
      <c r="H40" s="106">
        <f t="shared" si="0"/>
        <v>1029</v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>
        <f>'Orçamento-base'!B41</f>
        <v>30</v>
      </c>
      <c r="C41" s="111">
        <f>IF('Orçamento-base'!C41&gt;0,'Orçamento-base'!C41,"")</f>
        <v>30</v>
      </c>
      <c r="D41" s="106" t="str">
        <f>IF('Orçamento-base'!G41&gt;0,'Orçamento-base'!G41,"")</f>
        <v>SACO DE LIXO DE POLIETILENO, NA COR VERDE, 100 LITROS</v>
      </c>
      <c r="E41" s="119">
        <f>IF('Orçamento-base'!H41&gt;0,'Orçamento-base'!H41,"")</f>
        <v>20</v>
      </c>
      <c r="F41" s="106" t="str">
        <f>IF('Orçamento-base'!I41&gt;0,'Orçamento-base'!I41,"")</f>
        <v>pac</v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>
        <f>'Orçamento-base'!B42</f>
        <v>31</v>
      </c>
      <c r="C42" s="111">
        <f>IF('Orçamento-base'!C42&gt;0,'Orçamento-base'!C42,"")</f>
        <v>31</v>
      </c>
      <c r="D42" s="106" t="str">
        <f>IF('Orçamento-base'!G42&gt;0,'Orçamento-base'!G42,"")</f>
        <v xml:space="preserve">SACO DE LIXO REFORÇADO 200 LITROS </v>
      </c>
      <c r="E42" s="119">
        <f>IF('Orçamento-base'!H42&gt;0,'Orçamento-base'!H42,"")</f>
        <v>346</v>
      </c>
      <c r="F42" s="106" t="str">
        <f>IF('Orçamento-base'!I42&gt;0,'Orçamento-base'!I42,"")</f>
        <v>pac</v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>
        <f>'Orçamento-base'!B43</f>
        <v>32</v>
      </c>
      <c r="C43" s="111">
        <f>IF('Orçamento-base'!C43&gt;0,'Orçamento-base'!C43,"")</f>
        <v>32</v>
      </c>
      <c r="D43" s="106" t="str">
        <f>IF('Orçamento-base'!G43&gt;0,'Orçamento-base'!G43,"")</f>
        <v xml:space="preserve">VINAGRE BRANCO </v>
      </c>
      <c r="E43" s="119">
        <f>IF('Orçamento-base'!H43&gt;0,'Orçamento-base'!H43,"")</f>
        <v>135</v>
      </c>
      <c r="F43" s="106" t="str">
        <f>IF('Orçamento-base'!I43&gt;0,'Orçamento-base'!I43,"")</f>
        <v>un</v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>
        <f>'Orçamento-base'!B44</f>
        <v>33</v>
      </c>
      <c r="C44" s="111">
        <f>IF('Orçamento-base'!C44&gt;0,'Orçamento-base'!C44,"")</f>
        <v>33</v>
      </c>
      <c r="D44" s="106" t="str">
        <f>IF('Orçamento-base'!G44&gt;0,'Orçamento-base'!G44,"")</f>
        <v xml:space="preserve">VASSOURA NYLON </v>
      </c>
      <c r="E44" s="119">
        <f>IF('Orçamento-base'!H44&gt;0,'Orçamento-base'!H44,"")</f>
        <v>90</v>
      </c>
      <c r="F44" s="106" t="str">
        <f>IF('Orçamento-base'!I44&gt;0,'Orçamento-base'!I44,"")</f>
        <v>un</v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 t="str">
        <f>'Orçamento-base'!B45</f>
        <v/>
      </c>
      <c r="C45" s="111" t="str">
        <f>IF('Orçamento-base'!C45&gt;0,'Orçamento-base'!C45,"")</f>
        <v/>
      </c>
      <c r="D45" s="106" t="str">
        <f>IF('Orçamento-base'!G45&gt;0,'Orçamento-base'!G45,"")</f>
        <v/>
      </c>
      <c r="E45" s="119" t="str">
        <f>IF('Orçamento-base'!H45&gt;0,'Orçamento-base'!H45,"")</f>
        <v/>
      </c>
      <c r="F45" s="106" t="str">
        <f>IF('Orçamento-base'!I45&gt;0,'Orçamento-base'!I45,"")</f>
        <v/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19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19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 t="str">
        <f>'Orçamento-base'!B48</f>
        <v/>
      </c>
      <c r="C48" s="111" t="str">
        <f>IF('Orçamento-base'!C48&gt;0,'Orçamento-base'!C48,"")</f>
        <v/>
      </c>
      <c r="D48" s="106" t="str">
        <f>IF('Orçamento-base'!G48&gt;0,'Orçamento-base'!G48,"")</f>
        <v/>
      </c>
      <c r="E48" s="119" t="str">
        <f>IF('Orçamento-base'!H48&gt;0,'Orçamento-base'!H48,"")</f>
        <v/>
      </c>
      <c r="F48" s="106" t="str">
        <f>IF('Orçamento-base'!I48&gt;0,'Orçamento-base'!I48,"")</f>
        <v/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 t="str">
        <f>'Orçamento-base'!B49</f>
        <v/>
      </c>
      <c r="C49" s="111" t="str">
        <f>IF('Orçamento-base'!C49&gt;0,'Orçamento-base'!C49,"")</f>
        <v/>
      </c>
      <c r="D49" s="106" t="str">
        <f>IF('Orçamento-base'!G49&gt;0,'Orçamento-base'!G49,"")</f>
        <v/>
      </c>
      <c r="E49" s="119" t="str">
        <f>IF('Orçamento-base'!H49&gt;0,'Orçamento-base'!H49,"")</f>
        <v/>
      </c>
      <c r="F49" s="106" t="str">
        <f>IF('Orçamento-base'!I49&gt;0,'Orçamento-base'!I49,"")</f>
        <v/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 t="str">
        <f>'Orçamento-base'!B50</f>
        <v/>
      </c>
      <c r="C50" s="111" t="str">
        <f>IF('Orçamento-base'!C50&gt;0,'Orçamento-base'!C50,"")</f>
        <v/>
      </c>
      <c r="D50" s="106" t="str">
        <f>IF('Orçamento-base'!G50&gt;0,'Orçamento-base'!G50,"")</f>
        <v/>
      </c>
      <c r="E50" s="119" t="str">
        <f>IF('Orçamento-base'!H50&gt;0,'Orçamento-base'!H50,"")</f>
        <v/>
      </c>
      <c r="F50" s="106" t="str">
        <f>IF('Orçamento-base'!I50&gt;0,'Orçamento-base'!I50,"")</f>
        <v/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 t="str">
        <f>'Orçamento-base'!B51</f>
        <v/>
      </c>
      <c r="C51" s="111" t="str">
        <f>IF('Orçamento-base'!C51&gt;0,'Orçamento-base'!C51,"")</f>
        <v/>
      </c>
      <c r="D51" s="106" t="str">
        <f>IF('Orçamento-base'!G51&gt;0,'Orçamento-base'!G51,"")</f>
        <v/>
      </c>
      <c r="E51" s="119" t="str">
        <f>IF('Orçamento-base'!H51&gt;0,'Orçamento-base'!H51,"")</f>
        <v/>
      </c>
      <c r="F51" s="106" t="str">
        <f>IF('Orçamento-base'!I51&gt;0,'Orçamento-base'!I51,"")</f>
        <v/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 t="str">
        <f>'Orçamento-base'!B52</f>
        <v/>
      </c>
      <c r="C52" s="111" t="str">
        <f>IF('Orçamento-base'!C52&gt;0,'Orçamento-base'!C52,"")</f>
        <v/>
      </c>
      <c r="D52" s="106" t="str">
        <f>IF('Orçamento-base'!G52&gt;0,'Orçamento-base'!G52,"")</f>
        <v/>
      </c>
      <c r="E52" s="119" t="str">
        <f>IF('Orçamento-base'!H52&gt;0,'Orçamento-base'!H52,"")</f>
        <v/>
      </c>
      <c r="F52" s="106" t="str">
        <f>IF('Orçamento-base'!I52&gt;0,'Orçamento-base'!I52,"")</f>
        <v/>
      </c>
      <c r="G52" s="114"/>
      <c r="H52" s="106" t="str">
        <f t="shared" si="0"/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 t="str">
        <f>'Orçamento-base'!B53</f>
        <v/>
      </c>
      <c r="C53" s="111" t="str">
        <f>IF('Orçamento-base'!C53&gt;0,'Orçamento-base'!C53,"")</f>
        <v/>
      </c>
      <c r="D53" s="106" t="str">
        <f>IF('Orçamento-base'!G53&gt;0,'Orçamento-base'!G53,"")</f>
        <v/>
      </c>
      <c r="E53" s="119" t="str">
        <f>IF('Orçamento-base'!H53&gt;0,'Orçamento-base'!H53,"")</f>
        <v/>
      </c>
      <c r="F53" s="106" t="str">
        <f>IF('Orçamento-base'!I53&gt;0,'Orçamento-base'!I53,"")</f>
        <v/>
      </c>
      <c r="G53" s="114"/>
      <c r="H53" s="106" t="str">
        <f t="shared" si="0"/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 t="str">
        <f>'Orçamento-base'!B54</f>
        <v/>
      </c>
      <c r="C54" s="111" t="str">
        <f>IF('Orçamento-base'!C54&gt;0,'Orçamento-base'!C54,"")</f>
        <v/>
      </c>
      <c r="D54" s="106" t="str">
        <f>IF('Orçamento-base'!G54&gt;0,'Orçamento-base'!G54,"")</f>
        <v/>
      </c>
      <c r="E54" s="119" t="str">
        <f>IF('Orçamento-base'!H54&gt;0,'Orçamento-base'!H54,"")</f>
        <v/>
      </c>
      <c r="F54" s="106" t="str">
        <f>IF('Orçamento-base'!I54&gt;0,'Orçamento-base'!I54,"")</f>
        <v/>
      </c>
      <c r="G54" s="114"/>
      <c r="H54" s="106" t="str">
        <f t="shared" si="0"/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 t="str">
        <f>'Orçamento-base'!B55</f>
        <v/>
      </c>
      <c r="C55" s="111" t="str">
        <f>IF('Orçamento-base'!C55&gt;0,'Orçamento-base'!C55,"")</f>
        <v/>
      </c>
      <c r="D55" s="106" t="str">
        <f>IF('Orçamento-base'!G55&gt;0,'Orçamento-base'!G55,"")</f>
        <v/>
      </c>
      <c r="E55" s="119" t="str">
        <f>IF('Orçamento-base'!H55&gt;0,'Orçamento-base'!H55,"")</f>
        <v/>
      </c>
      <c r="F55" s="106" t="str">
        <f>IF('Orçamento-base'!I55&gt;0,'Orçamento-base'!I55,"")</f>
        <v/>
      </c>
      <c r="G55" s="114"/>
      <c r="H55" s="106" t="str">
        <f t="shared" si="0"/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 t="str">
        <f>'Orçamento-base'!B56</f>
        <v/>
      </c>
      <c r="C56" s="111" t="str">
        <f>IF('Orçamento-base'!C56&gt;0,'Orçamento-base'!C56,"")</f>
        <v/>
      </c>
      <c r="D56" s="106" t="str">
        <f>IF('Orçamento-base'!G56&gt;0,'Orçamento-base'!G56,"")</f>
        <v/>
      </c>
      <c r="E56" s="119" t="str">
        <f>IF('Orçamento-base'!H56&gt;0,'Orçamento-base'!H56,"")</f>
        <v/>
      </c>
      <c r="F56" s="106" t="str">
        <f>IF('Orçamento-base'!I56&gt;0,'Orçamento-base'!I56,"")</f>
        <v/>
      </c>
      <c r="G56" s="114"/>
      <c r="H56" s="106" t="str">
        <f t="shared" si="0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 t="str">
        <f>'Orçamento-base'!B57</f>
        <v/>
      </c>
      <c r="C57" s="111" t="str">
        <f>IF('Orçamento-base'!C57&gt;0,'Orçamento-base'!C57,"")</f>
        <v/>
      </c>
      <c r="D57" s="106" t="str">
        <f>IF('Orçamento-base'!G57&gt;0,'Orçamento-base'!G57,"")</f>
        <v/>
      </c>
      <c r="E57" s="119" t="str">
        <f>IF('Orçamento-base'!H57&gt;0,'Orçamento-base'!H57,"")</f>
        <v/>
      </c>
      <c r="F57" s="106" t="str">
        <f>IF('Orçamento-base'!I57&gt;0,'Orçamento-base'!I57,"")</f>
        <v/>
      </c>
      <c r="G57" s="114"/>
      <c r="H57" s="106" t="str">
        <f t="shared" si="0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 t="str">
        <f>'Orçamento-base'!B58</f>
        <v/>
      </c>
      <c r="C58" s="111" t="str">
        <f>IF('Orçamento-base'!C58&gt;0,'Orçamento-base'!C58,"")</f>
        <v/>
      </c>
      <c r="D58" s="106" t="str">
        <f>IF('Orçamento-base'!G58&gt;0,'Orçamento-base'!G58,"")</f>
        <v/>
      </c>
      <c r="E58" s="119" t="str">
        <f>IF('Orçamento-base'!H58&gt;0,'Orçamento-base'!H58,"")</f>
        <v/>
      </c>
      <c r="F58" s="106" t="str">
        <f>IF('Orçamento-base'!I58&gt;0,'Orçamento-base'!I58,"")</f>
        <v/>
      </c>
      <c r="G58" s="114"/>
      <c r="H58" s="106" t="str">
        <f t="shared" si="0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 t="str">
        <f>'Orçamento-base'!B59</f>
        <v/>
      </c>
      <c r="C59" s="111" t="str">
        <f>IF('Orçamento-base'!C59&gt;0,'Orçamento-base'!C59,"")</f>
        <v/>
      </c>
      <c r="D59" s="106" t="str">
        <f>IF('Orçamento-base'!G59&gt;0,'Orçamento-base'!G59,"")</f>
        <v/>
      </c>
      <c r="E59" s="119" t="str">
        <f>IF('Orçamento-base'!H59&gt;0,'Orçamento-base'!H59,"")</f>
        <v/>
      </c>
      <c r="F59" s="106" t="str">
        <f>IF('Orçamento-base'!I59&gt;0,'Orçamento-base'!I59,"")</f>
        <v/>
      </c>
      <c r="G59" s="114"/>
      <c r="H59" s="106" t="str">
        <f t="shared" si="0"/>
        <v/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 t="str">
        <f>'Orçamento-base'!B60</f>
        <v/>
      </c>
      <c r="C60" s="111" t="str">
        <f>IF('Orçamento-base'!C60&gt;0,'Orçamento-base'!C60,"")</f>
        <v/>
      </c>
      <c r="D60" s="106" t="str">
        <f>IF('Orçamento-base'!G60&gt;0,'Orçamento-base'!G60,"")</f>
        <v/>
      </c>
      <c r="E60" s="119" t="str">
        <f>IF('Orçamento-base'!H60&gt;0,'Orçamento-base'!H60,"")</f>
        <v/>
      </c>
      <c r="F60" s="106" t="str">
        <f>IF('Orçamento-base'!I60&gt;0,'Orçamento-base'!I60,"")</f>
        <v/>
      </c>
      <c r="G60" s="114"/>
      <c r="H60" s="106" t="str">
        <f t="shared" si="0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 t="str">
        <f>'Orçamento-base'!B61</f>
        <v/>
      </c>
      <c r="C61" s="111" t="str">
        <f>IF('Orçamento-base'!C61&gt;0,'Orçamento-base'!C61,"")</f>
        <v/>
      </c>
      <c r="D61" s="106" t="str">
        <f>IF('Orçamento-base'!G61&gt;0,'Orçamento-base'!G61,"")</f>
        <v/>
      </c>
      <c r="E61" s="119" t="str">
        <f>IF('Orçamento-base'!H61&gt;0,'Orçamento-base'!H61,"")</f>
        <v/>
      </c>
      <c r="F61" s="106" t="str">
        <f>IF('Orçamento-base'!I61&gt;0,'Orçamento-base'!I61,"")</f>
        <v/>
      </c>
      <c r="G61" s="114"/>
      <c r="H61" s="106" t="str">
        <f t="shared" si="0"/>
        <v/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 t="str">
        <f>'Orçamento-base'!B62</f>
        <v/>
      </c>
      <c r="C62" s="111" t="str">
        <f>IF('Orçamento-base'!C62&gt;0,'Orçamento-base'!C62,"")</f>
        <v/>
      </c>
      <c r="D62" s="106" t="str">
        <f>IF('Orçamento-base'!G62&gt;0,'Orçamento-base'!G62,"")</f>
        <v/>
      </c>
      <c r="E62" s="119" t="str">
        <f>IF('Orçamento-base'!H62&gt;0,'Orçamento-base'!H62,"")</f>
        <v/>
      </c>
      <c r="F62" s="106" t="str">
        <f>IF('Orçamento-base'!I62&gt;0,'Orçamento-base'!I62,"")</f>
        <v/>
      </c>
      <c r="G62" s="114"/>
      <c r="H62" s="106" t="str">
        <f t="shared" si="0"/>
        <v/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 t="str">
        <f>'Orçamento-base'!B63</f>
        <v/>
      </c>
      <c r="C63" s="111" t="str">
        <f>IF('Orçamento-base'!C63&gt;0,'Orçamento-base'!C63,"")</f>
        <v/>
      </c>
      <c r="D63" s="106" t="str">
        <f>IF('Orçamento-base'!G63&gt;0,'Orçamento-base'!G63,"")</f>
        <v/>
      </c>
      <c r="E63" s="119" t="str">
        <f>IF('Orçamento-base'!H63&gt;0,'Orçamento-base'!H63,"")</f>
        <v/>
      </c>
      <c r="F63" s="106" t="str">
        <f>IF('Orçamento-base'!I63&gt;0,'Orçamento-base'!I63,"")</f>
        <v/>
      </c>
      <c r="G63" s="114"/>
      <c r="H63" s="106" t="str">
        <f t="shared" si="0"/>
        <v/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 t="str">
        <f>'Orçamento-base'!B64</f>
        <v/>
      </c>
      <c r="C64" s="111" t="str">
        <f>IF('Orçamento-base'!C64&gt;0,'Orçamento-base'!C64,"")</f>
        <v/>
      </c>
      <c r="D64" s="106" t="str">
        <f>IF('Orçamento-base'!G64&gt;0,'Orçamento-base'!G64,"")</f>
        <v/>
      </c>
      <c r="E64" s="119" t="str">
        <f>IF('Orçamento-base'!H64&gt;0,'Orçamento-base'!H64,"")</f>
        <v/>
      </c>
      <c r="F64" s="106" t="str">
        <f>IF('Orçamento-base'!I64&gt;0,'Orçamento-base'!I64,"")</f>
        <v/>
      </c>
      <c r="G64" s="114"/>
      <c r="H64" s="106" t="str">
        <f t="shared" si="0"/>
        <v/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 t="str">
        <f>'Orçamento-base'!B65</f>
        <v/>
      </c>
      <c r="C65" s="111" t="str">
        <f>IF('Orçamento-base'!C65&gt;0,'Orçamento-base'!C65,"")</f>
        <v/>
      </c>
      <c r="D65" s="106" t="str">
        <f>IF('Orçamento-base'!G65&gt;0,'Orçamento-base'!G65,"")</f>
        <v/>
      </c>
      <c r="E65" s="119" t="str">
        <f>IF('Orçamento-base'!H65&gt;0,'Orçamento-base'!H65,"")</f>
        <v/>
      </c>
      <c r="F65" s="106" t="str">
        <f>IF('Orçamento-base'!I65&gt;0,'Orçamento-base'!I65,"")</f>
        <v/>
      </c>
      <c r="G65" s="114"/>
      <c r="H65" s="106" t="str">
        <f t="shared" si="0"/>
        <v/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 t="str">
        <f>'Orçamento-base'!B66</f>
        <v/>
      </c>
      <c r="C66" s="111" t="str">
        <f>IF('Orçamento-base'!C66&gt;0,'Orçamento-base'!C66,"")</f>
        <v/>
      </c>
      <c r="D66" s="106" t="str">
        <f>IF('Orçamento-base'!G66&gt;0,'Orçamento-base'!G66,"")</f>
        <v/>
      </c>
      <c r="E66" s="119" t="str">
        <f>IF('Orçamento-base'!H66&gt;0,'Orçamento-base'!H66,"")</f>
        <v/>
      </c>
      <c r="F66" s="106" t="str">
        <f>IF('Orçamento-base'!I66&gt;0,'Orçamento-base'!I66,"")</f>
        <v/>
      </c>
      <c r="G66" s="114"/>
      <c r="H66" s="106" t="str">
        <f t="shared" si="0"/>
        <v/>
      </c>
      <c r="I66" s="98"/>
      <c r="J66" s="98"/>
      <c r="K66" s="46"/>
    </row>
    <row r="67" spans="1:11" x14ac:dyDescent="0.25">
      <c r="A67" s="111" t="str">
        <f>IF('Orçamento-base'!A67&gt;0,'Orçamento-base'!A67,"")</f>
        <v/>
      </c>
      <c r="B67" s="111" t="str">
        <f>'Orçamento-base'!B67</f>
        <v/>
      </c>
      <c r="C67" s="111" t="str">
        <f>IF('Orçamento-base'!C67&gt;0,'Orçamento-base'!C67,"")</f>
        <v/>
      </c>
      <c r="D67" s="106" t="str">
        <f>IF('Orçamento-base'!G67&gt;0,'Orçamento-base'!G67,"")</f>
        <v/>
      </c>
      <c r="E67" s="119" t="str">
        <f>IF('Orçamento-base'!H67&gt;0,'Orçamento-base'!H67,"")</f>
        <v/>
      </c>
      <c r="F67" s="106" t="str">
        <f>IF('Orçamento-base'!I67&gt;0,'Orçamento-base'!I67,"")</f>
        <v/>
      </c>
      <c r="G67" s="114"/>
      <c r="H67" s="106" t="str">
        <f t="shared" si="0"/>
        <v/>
      </c>
      <c r="I67" s="98"/>
      <c r="J67" s="98"/>
      <c r="K67" s="46"/>
    </row>
    <row r="68" spans="1:11" x14ac:dyDescent="0.25">
      <c r="A68" s="111" t="str">
        <f>IF('Orçamento-base'!A68&gt;0,'Orçamento-base'!A68,"")</f>
        <v/>
      </c>
      <c r="B68" s="111" t="str">
        <f>'Orçamento-base'!B68</f>
        <v/>
      </c>
      <c r="C68" s="111" t="str">
        <f>IF('Orçamento-base'!C68&gt;0,'Orçamento-base'!C68,"")</f>
        <v/>
      </c>
      <c r="D68" s="106" t="str">
        <f>IF('Orçamento-base'!G68&gt;0,'Orçamento-base'!G68,"")</f>
        <v/>
      </c>
      <c r="E68" s="119" t="str">
        <f>IF('Orçamento-base'!H68&gt;0,'Orçamento-base'!H68,"")</f>
        <v/>
      </c>
      <c r="F68" s="106" t="str">
        <f>IF('Orçamento-base'!I68&gt;0,'Orçamento-base'!I68,"")</f>
        <v/>
      </c>
      <c r="G68" s="114"/>
      <c r="H68" s="106" t="str">
        <f t="shared" si="0"/>
        <v/>
      </c>
      <c r="I68" s="98"/>
      <c r="J68" s="98"/>
      <c r="K68" s="46"/>
    </row>
    <row r="69" spans="1:11" x14ac:dyDescent="0.25">
      <c r="A69" s="111" t="str">
        <f>IF('Orçamento-base'!A69&gt;0,'Orçamento-base'!A69,"")</f>
        <v/>
      </c>
      <c r="B69" s="111" t="str">
        <f>'Orçamento-base'!B69</f>
        <v/>
      </c>
      <c r="C69" s="111" t="str">
        <f>IF('Orçamento-base'!C69&gt;0,'Orçamento-base'!C69,"")</f>
        <v/>
      </c>
      <c r="D69" s="106" t="str">
        <f>IF('Orçamento-base'!G69&gt;0,'Orçamento-base'!G69,"")</f>
        <v/>
      </c>
      <c r="E69" s="119" t="str">
        <f>IF('Orçamento-base'!H69&gt;0,'Orçamento-base'!H69,"")</f>
        <v/>
      </c>
      <c r="F69" s="106" t="str">
        <f>IF('Orçamento-base'!I69&gt;0,'Orçamento-base'!I69,"")</f>
        <v/>
      </c>
      <c r="G69" s="114"/>
      <c r="H69" s="106" t="str">
        <f t="shared" si="0"/>
        <v/>
      </c>
      <c r="I69" s="98"/>
      <c r="J69" s="98"/>
      <c r="K69" s="46"/>
    </row>
    <row r="70" spans="1:11" x14ac:dyDescent="0.25">
      <c r="A70" s="111" t="str">
        <f>IF('Orçamento-base'!A70&gt;0,'Orçamento-base'!A70,"")</f>
        <v/>
      </c>
      <c r="B70" s="111" t="str">
        <f>'Orçamento-base'!B70</f>
        <v/>
      </c>
      <c r="C70" s="111" t="str">
        <f>IF('Orçamento-base'!C70&gt;0,'Orçamento-base'!C70,"")</f>
        <v/>
      </c>
      <c r="D70" s="106" t="str">
        <f>IF('Orçamento-base'!G70&gt;0,'Orçamento-base'!G70,"")</f>
        <v/>
      </c>
      <c r="E70" s="119" t="str">
        <f>IF('Orçamento-base'!H70&gt;0,'Orçamento-base'!H70,"")</f>
        <v/>
      </c>
      <c r="F70" s="106" t="str">
        <f>IF('Orçamento-base'!I70&gt;0,'Orçamento-base'!I70,"")</f>
        <v/>
      </c>
      <c r="G70" s="114"/>
      <c r="H70" s="106" t="str">
        <f t="shared" si="0"/>
        <v/>
      </c>
      <c r="I70" s="98"/>
      <c r="J70" s="98"/>
      <c r="K70" s="46"/>
    </row>
    <row r="71" spans="1:11" x14ac:dyDescent="0.25">
      <c r="A71" s="111" t="str">
        <f>IF('Orçamento-base'!A71&gt;0,'Orçamento-base'!A71,"")</f>
        <v/>
      </c>
      <c r="B71" s="111" t="str">
        <f>'Orçamento-base'!B71</f>
        <v/>
      </c>
      <c r="C71" s="111" t="str">
        <f>IF('Orçamento-base'!C71&gt;0,'Orçamento-base'!C71,"")</f>
        <v/>
      </c>
      <c r="D71" s="106" t="str">
        <f>IF('Orçamento-base'!G71&gt;0,'Orçamento-base'!G71,"")</f>
        <v/>
      </c>
      <c r="E71" s="119" t="str">
        <f>IF('Orçamento-base'!H71&gt;0,'Orçamento-base'!H71,"")</f>
        <v/>
      </c>
      <c r="F71" s="106" t="str">
        <f>IF('Orçamento-base'!I71&gt;0,'Orçamento-base'!I71,"")</f>
        <v/>
      </c>
      <c r="G71" s="114"/>
      <c r="H71" s="106" t="str">
        <f t="shared" si="0"/>
        <v/>
      </c>
      <c r="I71" s="98"/>
      <c r="J71" s="98"/>
      <c r="K71" s="46"/>
    </row>
    <row r="72" spans="1:11" x14ac:dyDescent="0.25">
      <c r="A72" s="111" t="str">
        <f>IF('Orçamento-base'!A72&gt;0,'Orçamento-base'!A72,"")</f>
        <v/>
      </c>
      <c r="B72" s="111" t="str">
        <f>'Orçamento-base'!B72</f>
        <v/>
      </c>
      <c r="C72" s="111" t="str">
        <f>IF('Orçamento-base'!C72&gt;0,'Orçamento-base'!C72,"")</f>
        <v/>
      </c>
      <c r="D72" s="106" t="str">
        <f>IF('Orçamento-base'!G72&gt;0,'Orçamento-base'!G72,"")</f>
        <v/>
      </c>
      <c r="E72" s="119" t="str">
        <f>IF('Orçamento-base'!H72&gt;0,'Orçamento-base'!H72,"")</f>
        <v/>
      </c>
      <c r="F72" s="106" t="str">
        <f>IF('Orçamento-base'!I72&gt;0,'Orçamento-base'!I72,"")</f>
        <v/>
      </c>
      <c r="G72" s="114"/>
      <c r="H72" s="106" t="str">
        <f t="shared" si="0"/>
        <v/>
      </c>
      <c r="I72" s="98"/>
      <c r="J72" s="98"/>
      <c r="K72" s="46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>
        <f>IF(A2=$F$2,B2,"")</f>
        <v>2</v>
      </c>
      <c r="F2" t="str">
        <f>IF(Identificação!$B$5=0,"",Identificação!$B$5)</f>
        <v>Compras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33</v>
      </c>
      <c r="H3" t="str">
        <f>IFERROR(VLOOKUP(G3,base!$C$2:$D$133,2,FALSE),"")</f>
        <v>materiais p/escritório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34</v>
      </c>
      <c r="H4" t="str">
        <f>IFERROR(VLOOKUP(G4,base!$C$2:$D$133,2,FALSE),"")</f>
        <v>materiais/ suprimentos p/informatica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35</v>
      </c>
      <c r="H5" t="str">
        <f>IFERROR(VLOOKUP(G5,base!$C$2:$D$133,2,FALSE),"")</f>
        <v>equipamentos p/informatica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>
        <f t="shared" si="1"/>
        <v>64</v>
      </c>
      <c r="H6" t="str">
        <f>IFERROR(VLOOKUP(G6,base!$C$2:$D$133,2,FALSE),"")</f>
        <v>aquisição de imoveis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>
        <f t="shared" si="1"/>
        <v>70</v>
      </c>
      <c r="H7" t="str">
        <f>IFERROR(VLOOKUP(G7,base!$C$2:$D$133,2,FALSE),"")</f>
        <v>maquinas p/autenticar/registrar/franquear e similares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>
        <f t="shared" si="1"/>
        <v>105</v>
      </c>
      <c r="H8" t="str">
        <f>IFERROR(VLOOKUP(G8,base!$C$2:$D$133,2,FALSE),"")</f>
        <v>livros/publicacoes/revistas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>
        <f t="shared" si="1"/>
        <v>120</v>
      </c>
      <c r="H9" t="str">
        <f>IFERROR(VLOOKUP(G9,base!$C$2:$D$133,2,FALSE),"")</f>
        <v>papel/papelao/cartao/cartolina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>
        <f t="shared" si="1"/>
        <v>140</v>
      </c>
      <c r="H10" t="str">
        <f>IFERROR(VLOOKUP(G10,base!$C$2:$D$133,2,FALSE),"")</f>
        <v>equipamentos/materiais p/recreacao/deficientes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>
        <f t="shared" si="1"/>
        <v>150</v>
      </c>
      <c r="H11" t="str">
        <f>IFERROR(VLOOKUP(G11,base!$C$2:$D$133,2,FALSE),"")</f>
        <v>instrumentos musicais/componentes/acessorios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>
        <f t="shared" si="1"/>
        <v>160</v>
      </c>
      <c r="H12" t="str">
        <f>IFERROR(VLOOKUP(G12,base!$C$2:$D$133,2,FALSE),"")</f>
        <v>equipamentos/materiais esportivos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>
        <f t="shared" si="1"/>
        <v>185</v>
      </c>
      <c r="H13" t="str">
        <f>IFERROR(VLOOKUP(G13,base!$C$2:$D$133,2,FALSE),"")</f>
        <v>embalagens em geral/cordas/barbantes/fitas (exceto p/med.)</v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>
        <f t="shared" si="1"/>
        <v>205</v>
      </c>
      <c r="H14" t="str">
        <f>IFERROR(VLOOKUP(G14,base!$C$2:$D$133,2,FALSE),"")</f>
        <v>bandeiras/flamulas/acessorios</v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>
        <f t="shared" si="1"/>
        <v>215</v>
      </c>
      <c r="H15" t="str">
        <f>IFERROR(VLOOKUP(G15,base!$C$2:$D$133,2,FALSE),"")</f>
        <v>servicos: insignias/brasoes/escudos/medalhas/trofeus/brindes</v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>
        <f t="shared" si="1"/>
        <v>245</v>
      </c>
      <c r="H16" t="str">
        <f>IFERROR(VLOOKUP(G16,base!$C$2:$D$133,2,FALSE),"")</f>
        <v>vestuarios/uniformes (exceto vestuario de seguranca)</v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>
        <f t="shared" si="1"/>
        <v>250</v>
      </c>
      <c r="H17" t="str">
        <f>IFERROR(VLOOKUP(G17,base!$C$2:$D$133,2,FALSE),"")</f>
        <v>calcados/bolsas/malas/mochila (exceto de seguranca)</v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>
        <f t="shared" si="1"/>
        <v>255</v>
      </c>
      <c r="H18" t="str">
        <f>IFERROR(VLOOKUP(G18,base!$C$2:$D$133,2,FALSE),"")</f>
        <v>materiais de armarinho/aviamentos</v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>
        <f t="shared" si="1"/>
        <v>260</v>
      </c>
      <c r="H19" t="str">
        <f>IFERROR(VLOOKUP(G19,base!$C$2:$D$133,2,FALSE),"")</f>
        <v>materiais p/cama/mesa/banho</v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>
        <f t="shared" si="1"/>
        <v>270</v>
      </c>
      <c r="H20" t="str">
        <f>IFERROR(VLOOKUP(G20,base!$C$2:$D$133,2,FALSE),"")</f>
        <v>equipamentos/materiais p/microfilmagem</v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>
        <f t="shared" si="0"/>
        <v>33</v>
      </c>
      <c r="G21">
        <f t="shared" si="1"/>
        <v>285</v>
      </c>
      <c r="H21" t="str">
        <f>IFERROR(VLOOKUP(G21,base!$C$2:$D$133,2,FALSE),"")</f>
        <v>eletrodomesticos</v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>
        <f t="shared" si="0"/>
        <v>34</v>
      </c>
      <c r="G22">
        <f t="shared" si="1"/>
        <v>290</v>
      </c>
      <c r="H22" t="str">
        <f>IFERROR(VLOOKUP(G22,base!$C$2:$D$133,2,FALSE),"")</f>
        <v>equipamentos/componentes/acessorios p/climatizacao</v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>
        <f t="shared" si="1"/>
        <v>295</v>
      </c>
      <c r="H23" t="str">
        <f>IFERROR(VLOOKUP(G23,base!$C$2:$D$133,2,FALSE),"")</f>
        <v>equipamentos/materiais/acessorios p/projecao/video/foto/som</v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>
        <f t="shared" si="0"/>
        <v>35</v>
      </c>
      <c r="G24">
        <f t="shared" si="1"/>
        <v>320</v>
      </c>
      <c r="H24" t="str">
        <f>IFERROR(VLOOKUP(G24,base!$C$2:$D$133,2,FALSE),"")</f>
        <v>moveis/estofados/componentes em geral</v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>
        <f t="shared" si="1"/>
        <v>345</v>
      </c>
      <c r="H25" t="str">
        <f>IFERROR(VLOOKUP(G25,base!$C$2:$D$133,2,FALSE),"")</f>
        <v>colchoes/colchonetes/travesseiros/almofadas/revestimentos</v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>
        <f t="shared" si="1"/>
        <v>350</v>
      </c>
      <c r="H26" t="str">
        <f>IFERROR(VLOOKUP(G26,base!$C$2:$D$133,2,FALSE),"")</f>
        <v>equipamentos/materiais/acessorios p/uso comercial/industrial</v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>
        <f t="shared" si="1"/>
        <v>360</v>
      </c>
      <c r="H27" t="str">
        <f>IFERROR(VLOOKUP(G27,base!$C$2:$D$133,2,FALSE),"")</f>
        <v>utensilios e materiais descartaveis p/copa/cozinha</v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>
        <f t="shared" si="1"/>
        <v>380</v>
      </c>
      <c r="H28" t="str">
        <f>IFERROR(VLOOKUP(G28,base!$C$2:$D$133,2,FALSE),"")</f>
        <v>equipamentos/materiais p/limpeza/higiene (uso geral)</v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>
        <f t="shared" si="1"/>
        <v>390</v>
      </c>
      <c r="H29" t="str">
        <f>IFERROR(VLOOKUP(G29,base!$C$2:$D$133,2,FALSE),"")</f>
        <v>equipamentos/acessorios p/acampamento</v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>
        <f t="shared" si="1"/>
        <v>395</v>
      </c>
      <c r="H30" t="str">
        <f>IFERROR(VLOOKUP(G30,base!$C$2:$D$133,2,FALSE),"")</f>
        <v>equipamentos/componentes/acessorios p/radiotelecomunicacao</v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>
        <f t="shared" si="1"/>
        <v>397</v>
      </c>
      <c r="H31" t="str">
        <f>IFERROR(VLOOKUP(G31,base!$C$2:$D$133,2,FALSE),"")</f>
        <v>equipamentos/componentes/acessorios p/radiodifusao</v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>
        <f t="shared" si="1"/>
        <v>400</v>
      </c>
      <c r="H32" t="str">
        <f>IFERROR(VLOOKUP(G32,base!$C$2:$D$133,2,FALSE),"")</f>
        <v>equipamentos/componentes/acessorios p/telefonia</v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>
        <f t="shared" si="1"/>
        <v>405</v>
      </c>
      <c r="H33" t="str">
        <f>IFERROR(VLOOKUP(G33,base!$C$2:$D$133,2,FALSE),"")</f>
        <v>equipamentos/componentes/acessorios p/medicao</v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>
        <f t="shared" si="1"/>
        <v>410</v>
      </c>
      <c r="H34" t="str">
        <f>IFERROR(VLOOKUP(G34,base!$C$2:$D$133,2,FALSE),"")</f>
        <v>equipamentos p/geracao/distribuicao de energia eletrica</v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>
        <f t="shared" si="1"/>
        <v>420</v>
      </c>
      <c r="H35" t="str">
        <f>IFERROR(VLOOKUP(G35,base!$C$2:$D$133,2,FALSE),"")</f>
        <v>componentes p/equipamentos eletricos/eletronicos</v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>
        <f t="shared" si="1"/>
        <v>428</v>
      </c>
      <c r="H36" t="str">
        <f>IFERROR(VLOOKUP(G36,base!$C$2:$D$133,2,FALSE),"")</f>
        <v>equipamentos p/controle de pessoal</v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>
        <f t="shared" si="1"/>
        <v>435</v>
      </c>
      <c r="H37" t="str">
        <f>IFERROR(VLOOKUP(G37,base!$C$2:$D$133,2,FALSE),"")</f>
        <v>equipamentos/componentes/acessorios p/solda (em geral)</v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>
        <f t="shared" si="1"/>
        <v>440</v>
      </c>
      <c r="H38" t="str">
        <f>IFERROR(VLOOKUP(G38,base!$C$2:$D$133,2,FALSE),"")</f>
        <v>feramentas manuais (uso geral)</v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>
        <f t="shared" si="1"/>
        <v>445</v>
      </c>
      <c r="H39" t="str">
        <f>IFERROR(VLOOKUP(G39,base!$C$2:$D$133,2,FALSE),"")</f>
        <v>equipamentos eletricos p/oficinas (uso geral)</v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>
        <f t="shared" si="1"/>
        <v>450</v>
      </c>
      <c r="H40" t="str">
        <f>IFERROR(VLOOKUP(G40,base!$C$2:$D$133,2,FALSE),"")</f>
        <v>ferragens/abrasivos</v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>
        <f t="shared" si="1"/>
        <v>452</v>
      </c>
      <c r="H41" t="str">
        <f>IFERROR(VLOOKUP(G41,base!$C$2:$D$133,2,FALSE),"")</f>
        <v>arames/telas</v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>
        <f t="shared" si="1"/>
        <v>460</v>
      </c>
      <c r="H42" t="str">
        <f>IFERROR(VLOOKUP(G42,base!$C$2:$D$133,2,FALSE),"")</f>
        <v>madeiras em geral</v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>
        <f t="shared" si="0"/>
        <v>64</v>
      </c>
      <c r="G43">
        <f t="shared" si="1"/>
        <v>461</v>
      </c>
      <c r="H43" t="str">
        <f>IFERROR(VLOOKUP(G43,base!$C$2:$D$133,2,FALSE),"")</f>
        <v>materia-prima plastica/sintetica/borracha/derivados</v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>
        <f t="shared" si="1"/>
        <v>463</v>
      </c>
      <c r="H44" t="str">
        <f>IFERROR(VLOOKUP(G44,base!$C$2:$D$133,2,FALSE),"")</f>
        <v>materia-prima p/metalurgia</v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>
        <f t="shared" si="0"/>
        <v>70</v>
      </c>
      <c r="G45">
        <f t="shared" si="1"/>
        <v>465</v>
      </c>
      <c r="H45" t="str">
        <f>IFERROR(VLOOKUP(G45,base!$C$2:$D$133,2,FALSE),"")</f>
        <v>equipamentos/materiais p/construcao civil</v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>
        <f t="shared" si="1"/>
        <v>475</v>
      </c>
      <c r="H46" t="str">
        <f>IFERROR(VLOOKUP(G46,base!$C$2:$D$133,2,FALSE),"")</f>
        <v>equipamentos/materiais p/instalacoes eletricas</v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>
        <f t="shared" si="1"/>
        <v>480</v>
      </c>
      <c r="H47" t="str">
        <f>IFERROR(VLOOKUP(G47,base!$C$2:$D$133,2,FALSE),"")</f>
        <v>equip./materiais p/instalacoes hidrosanitarias e gas natural</v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>
        <f t="shared" si="1"/>
        <v>495</v>
      </c>
      <c r="H48" t="str">
        <f>IFERROR(VLOOKUP(G48,base!$C$2:$D$133,2,FALSE),"")</f>
        <v>vidros planos/espelhos</v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>
        <f t="shared" si="1"/>
        <v>505</v>
      </c>
      <c r="H49" t="str">
        <f>IFERROR(VLOOKUP(G49,base!$C$2:$D$133,2,FALSE),"")</f>
        <v>materiais p/decoracao de interiores</v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>
        <f t="shared" si="1"/>
        <v>510</v>
      </c>
      <c r="H50" t="str">
        <f>IFERROR(VLOOKUP(G50,base!$C$2:$D$133,2,FALSE),"")</f>
        <v>obras de arte/objetos decorativos</v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>
        <f t="shared" si="1"/>
        <v>515</v>
      </c>
      <c r="H51" t="str">
        <f>IFERROR(VLOOKUP(G51,base!$C$2:$D$133,2,FALSE),"")</f>
        <v>equipamentos/materiais de seguranca e protecao</v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>
        <f t="shared" si="1"/>
        <v>535</v>
      </c>
      <c r="H52" t="str">
        <f>IFERROR(VLOOKUP(G52,base!$C$2:$D$133,2,FALSE),"")</f>
        <v>bombas/motobombas/compressores/componentes/acessorios</v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>
        <f t="shared" si="1"/>
        <v>540</v>
      </c>
      <c r="H53" t="str">
        <f>IFERROR(VLOOKUP(G53,base!$C$2:$D$133,2,FALSE),"")</f>
        <v>equipamentos/materiais p/irrigacao</v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>
        <f t="shared" si="1"/>
        <v>548</v>
      </c>
      <c r="H54" t="str">
        <f>IFERROR(VLOOKUP(G54,base!$C$2:$D$133,2,FALSE),"")</f>
        <v>equipamentos/materiais/suprimentos tratamento de agua/esgoto</v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>
        <f t="shared" si="0"/>
        <v>105</v>
      </c>
      <c r="G55">
        <f t="shared" si="1"/>
        <v>550</v>
      </c>
      <c r="H55" t="str">
        <f>IFERROR(VLOOKUP(G55,base!$C$2:$D$133,2,FALSE),"")</f>
        <v>equipamentos/pecas/aces. p/constr./conserv. rodovias/portos</v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>
        <f t="shared" si="1"/>
        <v>555</v>
      </c>
      <c r="H56" t="str">
        <f>IFERROR(VLOOKUP(G56,base!$C$2:$D$133,2,FALSE),"")</f>
        <v>equipamentos/pecas/acessorios p/mineracao/escavacao</v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>
        <f t="shared" si="1"/>
        <v>565</v>
      </c>
      <c r="H57" t="str">
        <f>IFERROR(VLOOKUP(G57,base!$C$2:$D$133,2,FALSE),"")</f>
        <v>equipamentos/acessorios p/transporte de mercadorias</v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>
        <f t="shared" si="1"/>
        <v>580</v>
      </c>
      <c r="H58" t="str">
        <f>IFERROR(VLOOKUP(G58,base!$C$2:$D$133,2,FALSE),"")</f>
        <v>equipamentos/pecas/acessorios p/ajardinamento</v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>
        <f t="shared" si="1"/>
        <v>593</v>
      </c>
      <c r="H59" t="str">
        <f>IFERROR(VLOOKUP(G59,base!$C$2:$D$133,2,FALSE),"")</f>
        <v>elevadores/pontes rolantes/guindastes/talhas</v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>
        <f t="shared" si="1"/>
        <v>595</v>
      </c>
      <c r="H60" t="str">
        <f>IFERROR(VLOOKUP(G60,base!$C$2:$D$133,2,FALSE),"")</f>
        <v>veiculos</v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>
        <f t="shared" si="1"/>
        <v>600</v>
      </c>
      <c r="H61" t="str">
        <f>IFERROR(VLOOKUP(G61,base!$C$2:$D$133,2,FALSE),"")</f>
        <v>equipamentos/pecas/materiais/acessorios p/conserv. veiculos</v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>
        <f t="shared" si="1"/>
        <v>685</v>
      </c>
      <c r="H62" t="str">
        <f>IFERROR(VLOOKUP(G62,base!$C$2:$D$133,2,FALSE),"")</f>
        <v>equipamentos/pecas/acessorios p/agricultura/pecuaria e pesca</v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>
        <f t="shared" si="1"/>
        <v>736</v>
      </c>
      <c r="H63" t="str">
        <f>IFERROR(VLOOKUP(G63,base!$C$2:$D$133,2,FALSE),"")</f>
        <v>alimentacao humana especial/manipuladas/fracionada</v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>
        <f t="shared" si="1"/>
        <v>745</v>
      </c>
      <c r="H64" t="str">
        <f>IFERROR(VLOOKUP(G64,base!$C$2:$D$133,2,FALSE),"")</f>
        <v>pneus/camaras/protetores/materiais p/consertos</v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>
        <f t="shared" si="0"/>
        <v>120</v>
      </c>
      <c r="G65">
        <f t="shared" si="1"/>
        <v>748</v>
      </c>
      <c r="H65" t="str">
        <f>IFERROR(VLOOKUP(G65,base!$C$2:$D$133,2,FALSE),"")</f>
        <v>equipamentos/pecas/acessorios p/navegacao</v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>
        <f t="shared" si="1"/>
        <v>750</v>
      </c>
      <c r="H66" t="str">
        <f>IFERROR(VLOOKUP(G66,base!$C$2:$D$133,2,FALSE),"")</f>
        <v>materiais/acessorios/pecas fundidas</v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>
        <f t="shared" ref="G67:G130" si="3">IFERROR(SMALL($E$2:$E$250,D67),"")</f>
        <v>754</v>
      </c>
      <c r="H67" t="str">
        <f>IFERROR(VLOOKUP(G67,base!$C$2:$D$133,2,FALSE),"")</f>
        <v>equipamentos p/lancamentos/pouso/manobras de aeronaves</v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>
        <f t="shared" si="3"/>
        <v>757</v>
      </c>
      <c r="H68" t="str">
        <f>IFERROR(VLOOKUP(G68,base!$C$2:$D$133,2,FALSE),"")</f>
        <v>combustiveis/lubrificantes/derivados de petroleo</v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>
        <f t="shared" si="3"/>
        <v>758</v>
      </c>
      <c r="H69" t="str">
        <f>IFERROR(VLOOKUP(G69,base!$C$2:$D$133,2,FALSE),"")</f>
        <v>botijoes/instalacoes industriais de gas glp</v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>
        <f t="shared" si="3"/>
        <v>760</v>
      </c>
      <c r="H70" t="str">
        <f>IFERROR(VLOOKUP(G70,base!$C$2:$D$133,2,FALSE),"")</f>
        <v>armamentos/explosivos/municoes</v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>
        <f t="shared" si="2"/>
        <v>140</v>
      </c>
      <c r="G71">
        <f t="shared" si="3"/>
        <v>773</v>
      </c>
      <c r="H71" t="str">
        <f>IFERROR(VLOOKUP(G71,base!$C$2:$D$133,2,FALSE),"")</f>
        <v>alimentacao humana - prod.origem animal in natura</v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>
        <f t="shared" si="3"/>
        <v>775</v>
      </c>
      <c r="H72" t="str">
        <f>IFERROR(VLOOKUP(G72,base!$C$2:$D$133,2,FALSE),"")</f>
        <v>alimentacao humana - prod.especial/manipulados/pre-elaborado</v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>
        <f t="shared" si="2"/>
        <v>150</v>
      </c>
      <c r="G73">
        <f t="shared" si="3"/>
        <v>779</v>
      </c>
      <c r="H73" t="str">
        <f>IFERROR(VLOOKUP(G73,base!$C$2:$D$133,2,FALSE),"")</f>
        <v>alimentacao humana-prod.origem animal embutidos</v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>
        <f t="shared" si="3"/>
        <v>784</v>
      </c>
      <c r="H74" t="str">
        <f>IFERROR(VLOOKUP(G74,base!$C$2:$D$133,2,FALSE),"")</f>
        <v>alimentacao humana - produtos de origem vegetal in natura</v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>
        <f t="shared" si="2"/>
        <v>160</v>
      </c>
      <c r="G75">
        <f t="shared" si="3"/>
        <v>788</v>
      </c>
      <c r="H75" t="str">
        <f>IFERROR(VLOOKUP(G75,base!$C$2:$D$133,2,FALSE),"")</f>
        <v>alimentacao humana - laticinios e correlatos</v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>
        <f t="shared" si="3"/>
        <v>792</v>
      </c>
      <c r="H76" t="str">
        <f>IFERROR(VLOOKUP(G76,base!$C$2:$D$133,2,FALSE),"")</f>
        <v>alimentacao humana - produtos nao pereciveis</v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>
        <f t="shared" si="2"/>
        <v>185</v>
      </c>
      <c r="G77">
        <f t="shared" si="3"/>
        <v>796</v>
      </c>
      <c r="H77" t="str">
        <f>IFERROR(VLOOKUP(G77,base!$C$2:$D$133,2,FALSE),"")</f>
        <v>alimentacao humana - produtos de panificacao</v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>
        <f t="shared" si="3"/>
        <v>802</v>
      </c>
      <c r="H78" t="str">
        <f>IFERROR(VLOOKUP(G78,base!$C$2:$D$133,2,FALSE),"")</f>
        <v>alimentacao humana: enteral/oral</v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>
        <f t="shared" si="2"/>
        <v>205</v>
      </c>
      <c r="G79">
        <f t="shared" si="3"/>
        <v>803</v>
      </c>
      <c r="H79" t="str">
        <f>IFERROR(VLOOKUP(G79,base!$C$2:$D$133,2,FALSE),"")</f>
        <v>alimentacao humana: produtos coloniais</v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>
        <f t="shared" si="3"/>
        <v>805</v>
      </c>
      <c r="H80" t="str">
        <f>IFERROR(VLOOKUP(G80,base!$C$2:$D$133,2,FALSE),"")</f>
        <v>equipamentos e gases uso hopitalar/laboratorial/industrial</v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>
        <f t="shared" si="2"/>
        <v>215</v>
      </c>
      <c r="G81">
        <f t="shared" si="3"/>
        <v>820</v>
      </c>
      <c r="H81" t="str">
        <f>IFERROR(VLOOKUP(G81,base!$C$2:$D$133,2,FALSE),"")</f>
        <v>equipamentos/materiais p/industria farmaceutica</v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>
        <f t="shared" si="3"/>
        <v>830</v>
      </c>
      <c r="H82" t="str">
        <f>IFERROR(VLOOKUP(G82,base!$C$2:$D$133,2,FALSE),"")</f>
        <v>equipamentos/materiais p/laboratorio</v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>
        <f t="shared" si="2"/>
        <v>245</v>
      </c>
      <c r="G83">
        <f t="shared" si="3"/>
        <v>855</v>
      </c>
      <c r="H83" t="str">
        <f>IFERROR(VLOOKUP(G83,base!$C$2:$D$133,2,FALSE),"")</f>
        <v>diagnostica</v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>
        <f t="shared" si="3"/>
        <v>870</v>
      </c>
      <c r="H84" t="str">
        <f>IFERROR(VLOOKUP(G84,base!$C$2:$D$133,2,FALSE),"")</f>
        <v>equipamentos/materiais medico-hospitalares/enfermagem</v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>
        <f t="shared" si="2"/>
        <v>250</v>
      </c>
      <c r="G85">
        <f t="shared" si="3"/>
        <v>880</v>
      </c>
      <c r="H85" t="str">
        <f>IFERROR(VLOOKUP(G85,base!$C$2:$D$133,2,FALSE),"")</f>
        <v>medicamentos de uso humano</v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>
        <f t="shared" si="3"/>
        <v>882</v>
      </c>
      <c r="H86" t="str">
        <f>IFERROR(VLOOKUP(G86,base!$C$2:$D$133,2,FALSE),"")</f>
        <v>medicamentos importados (uso humano)</v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>
        <f t="shared" si="2"/>
        <v>255</v>
      </c>
      <c r="G87">
        <f t="shared" si="3"/>
        <v>884</v>
      </c>
      <c r="H87" t="str">
        <f>IFERROR(VLOOKUP(G87,base!$C$2:$D$133,2,FALSE),"")</f>
        <v>medicamentos de uso humano - excepcionais</v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>
        <f t="shared" si="3"/>
        <v>886</v>
      </c>
      <c r="H88" t="str">
        <f>IFERROR(VLOOKUP(G88,base!$C$2:$D$133,2,FALSE),"")</f>
        <v>medicamentos de uso humano - especiais</v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>
        <f t="shared" si="2"/>
        <v>260</v>
      </c>
      <c r="G89">
        <f t="shared" si="3"/>
        <v>888</v>
      </c>
      <c r="H89" t="str">
        <f>IFERROR(VLOOKUP(G89,base!$C$2:$D$133,2,FALSE),"")</f>
        <v>medicamentos de uso humano - genericos</v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>
        <f t="shared" si="3"/>
        <v>890</v>
      </c>
      <c r="H90" t="str">
        <f>IFERROR(VLOOKUP(G90,base!$C$2:$D$133,2,FALSE),"")</f>
        <v>materiais p/higiene pessoal/profilaxia</v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>
        <f t="shared" si="2"/>
        <v>270</v>
      </c>
      <c r="G91">
        <f t="shared" si="3"/>
        <v>910</v>
      </c>
      <c r="H91" t="str">
        <f>IFERROR(VLOOKUP(G91,base!$C$2:$D$133,2,FALSE),"")</f>
        <v>equipamentos/materiais odontologicos</v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>
        <f t="shared" si="3"/>
        <v>930</v>
      </c>
      <c r="H92" t="str">
        <f>IFERROR(VLOOKUP(G92,base!$C$2:$D$133,2,FALSE),"")</f>
        <v>equipamentos/materiais/medicamentos veterinarios</v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>
        <f t="shared" si="2"/>
        <v>285</v>
      </c>
      <c r="G93">
        <f t="shared" si="3"/>
        <v>950</v>
      </c>
      <c r="H93" t="str">
        <f>IFERROR(VLOOKUP(G93,base!$C$2:$D$133,2,FALSE),"")</f>
        <v>animais</v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>
        <f t="shared" si="3"/>
        <v>960</v>
      </c>
      <c r="H94" t="str">
        <f>IFERROR(VLOOKUP(G94,base!$C$2:$D$133,2,FALSE),"")</f>
        <v>forragens e outros alimentos p/animais</v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>
        <f t="shared" si="2"/>
        <v>290</v>
      </c>
      <c r="G95">
        <f t="shared" si="3"/>
        <v>965</v>
      </c>
      <c r="H95" t="str">
        <f>IFERROR(VLOOKUP(G95,base!$C$2:$D$133,2,FALSE),"")</f>
        <v>adubos/corretivos do solo</v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>
        <f t="shared" si="3"/>
        <v>970</v>
      </c>
      <c r="H96" t="str">
        <f>IFERROR(VLOOKUP(G96,base!$C$2:$D$133,2,FALSE),"")</f>
        <v>defensivos agricolas/domesticos</v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>
        <f t="shared" si="2"/>
        <v>295</v>
      </c>
      <c r="G97">
        <f t="shared" si="3"/>
        <v>980</v>
      </c>
      <c r="H97" t="str">
        <f>IFERROR(VLOOKUP(G97,base!$C$2:$D$133,2,FALSE),"")</f>
        <v>sementes/mudas de plantas</v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>
        <f t="shared" si="3"/>
        <v>990</v>
      </c>
      <c r="H98" t="str">
        <f>IFERROR(VLOOKUP(G98,base!$C$2:$D$133,2,FALSE),"")</f>
        <v>produtos quimicos de limpeza/higiene</v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>
        <f t="shared" si="2"/>
        <v>320</v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>
        <f t="shared" si="2"/>
        <v>345</v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>
        <f t="shared" si="2"/>
        <v>350</v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>
        <f t="shared" si="2"/>
        <v>360</v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>
        <f t="shared" si="2"/>
        <v>380</v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>
        <f t="shared" si="2"/>
        <v>390</v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>
        <f t="shared" si="2"/>
        <v>395</v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>
        <f t="shared" si="2"/>
        <v>397</v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>
        <f t="shared" si="2"/>
        <v>400</v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>
        <f t="shared" si="2"/>
        <v>405</v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>
        <f t="shared" si="2"/>
        <v>410</v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>
        <f t="shared" si="2"/>
        <v>420</v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>
        <f t="shared" si="2"/>
        <v>428</v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>
        <f t="shared" si="2"/>
        <v>435</v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>
        <f t="shared" si="2"/>
        <v>440</v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>
        <f t="shared" si="2"/>
        <v>445</v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>
        <f t="shared" ref="E131:E194" si="4">IF(A131=$F$2,B131,"")</f>
        <v>450</v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>
        <f t="shared" si="4"/>
        <v>452</v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>
        <f t="shared" si="4"/>
        <v>460</v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>
        <f t="shared" si="4"/>
        <v>461</v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>
        <f t="shared" si="4"/>
        <v>463</v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>
        <f t="shared" si="4"/>
        <v>465</v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>
        <f t="shared" si="4"/>
        <v>475</v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>
        <f t="shared" si="4"/>
        <v>480</v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>
        <f t="shared" si="4"/>
        <v>495</v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>
        <f t="shared" si="4"/>
        <v>505</v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>
        <f t="shared" si="4"/>
        <v>510</v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>
        <f t="shared" si="4"/>
        <v>515</v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>
        <f t="shared" si="4"/>
        <v>535</v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>
        <f t="shared" si="4"/>
        <v>540</v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>
        <f t="shared" si="4"/>
        <v>548</v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>
        <f t="shared" si="4"/>
        <v>550</v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>
        <f t="shared" si="4"/>
        <v>555</v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>
        <f t="shared" si="4"/>
        <v>565</v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>
        <f t="shared" si="4"/>
        <v>580</v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>
        <f t="shared" si="4"/>
        <v>593</v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>
        <f t="shared" si="4"/>
        <v>595</v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>
        <f t="shared" si="4"/>
        <v>600</v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>
        <f t="shared" si="4"/>
        <v>685</v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>
        <f t="shared" si="4"/>
        <v>736</v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>
        <f t="shared" si="4"/>
        <v>745</v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>
        <f t="shared" si="4"/>
        <v>748</v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>
        <f t="shared" si="4"/>
        <v>750</v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>
        <f t="shared" si="4"/>
        <v>754</v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>
        <f t="shared" si="4"/>
        <v>757</v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>
        <f t="shared" si="4"/>
        <v>758</v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>
        <f t="shared" si="4"/>
        <v>760</v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>
        <f t="shared" si="4"/>
        <v>773</v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>
        <f t="shared" ref="E195:E250" si="6">IF(A195=$F$2,B195,"")</f>
        <v>775</v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>
        <f t="shared" si="6"/>
        <v>779</v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>
        <f t="shared" si="6"/>
        <v>784</v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>
        <f t="shared" si="6"/>
        <v>788</v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>
        <f t="shared" si="6"/>
        <v>792</v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>
        <f t="shared" si="6"/>
        <v>796</v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>
        <f t="shared" si="6"/>
        <v>802</v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>
        <f t="shared" si="6"/>
        <v>803</v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>
        <f t="shared" si="6"/>
        <v>805</v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>
        <f t="shared" si="6"/>
        <v>820</v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>
        <f t="shared" si="6"/>
        <v>830</v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>
        <f t="shared" si="6"/>
        <v>855</v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>
        <f t="shared" si="6"/>
        <v>870</v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>
        <f t="shared" si="6"/>
        <v>880</v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>
        <f t="shared" si="6"/>
        <v>882</v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>
        <f t="shared" si="6"/>
        <v>884</v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>
        <f t="shared" si="6"/>
        <v>886</v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>
        <f t="shared" si="6"/>
        <v>888</v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>
        <f t="shared" si="6"/>
        <v>890</v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>
        <f t="shared" si="6"/>
        <v>910</v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>
        <f t="shared" si="6"/>
        <v>930</v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>
        <f t="shared" si="6"/>
        <v>950</v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>
        <f t="shared" si="6"/>
        <v>960</v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>
        <f t="shared" si="6"/>
        <v>965</v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>
        <f t="shared" si="6"/>
        <v>970</v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>
        <f t="shared" si="6"/>
        <v>980</v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>
        <f t="shared" si="6"/>
        <v>990</v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D73" workbookViewId="0">
      <selection activeCell="I77" sqref="I77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2023-04-05T20:03:13Z</dcterms:modified>
</cp:coreProperties>
</file>