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LEILÃO 01-2023\PLANILHAS\"/>
    </mc:Choice>
  </mc:AlternateContent>
  <xr:revisionPtr revIDLastSave="0" documentId="13_ncr:1_{4E9D4764-1954-4301-981E-D3871D27B587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6" l="1"/>
  <c r="B14" i="6"/>
  <c r="C14" i="6"/>
  <c r="D14" i="6"/>
  <c r="E14" i="6"/>
  <c r="F14" i="6"/>
  <c r="H14" i="6"/>
  <c r="A15" i="6"/>
  <c r="B15" i="6"/>
  <c r="C15" i="6"/>
  <c r="D15" i="6"/>
  <c r="E15" i="6"/>
  <c r="F15" i="6"/>
  <c r="H15" i="6"/>
  <c r="A16" i="6"/>
  <c r="B16" i="6"/>
  <c r="C16" i="6"/>
  <c r="D16" i="6"/>
  <c r="E16" i="6"/>
  <c r="F16" i="6"/>
  <c r="H16" i="6"/>
  <c r="A17" i="6"/>
  <c r="B17" i="6"/>
  <c r="C17" i="6"/>
  <c r="D17" i="6"/>
  <c r="E17" i="6"/>
  <c r="F17" i="6"/>
  <c r="H17" i="6"/>
  <c r="A18" i="6"/>
  <c r="B18" i="6"/>
  <c r="C18" i="6"/>
  <c r="D18" i="6"/>
  <c r="E18" i="6"/>
  <c r="H18" i="6" s="1"/>
  <c r="F18" i="6"/>
  <c r="A19" i="6"/>
  <c r="B19" i="6"/>
  <c r="C19" i="6"/>
  <c r="D19" i="6"/>
  <c r="E19" i="6"/>
  <c r="H19" i="6" s="1"/>
  <c r="F19" i="6"/>
  <c r="A20" i="6"/>
  <c r="B20" i="6"/>
  <c r="C20" i="6"/>
  <c r="D20" i="6"/>
  <c r="E20" i="6"/>
  <c r="F20" i="6"/>
  <c r="H20" i="6"/>
  <c r="A21" i="6"/>
  <c r="B21" i="6"/>
  <c r="C21" i="6"/>
  <c r="D21" i="6"/>
  <c r="E21" i="6"/>
  <c r="H21" i="6" s="1"/>
  <c r="F21" i="6"/>
  <c r="A22" i="6"/>
  <c r="B22" i="6"/>
  <c r="C22" i="6"/>
  <c r="D22" i="6"/>
  <c r="E22" i="6"/>
  <c r="H22" i="6" s="1"/>
  <c r="F22" i="6"/>
  <c r="A23" i="6"/>
  <c r="B23" i="6"/>
  <c r="C23" i="6"/>
  <c r="D23" i="6"/>
  <c r="E23" i="6"/>
  <c r="F23" i="6"/>
  <c r="H23" i="6"/>
  <c r="A24" i="6"/>
  <c r="B24" i="6"/>
  <c r="C24" i="6"/>
  <c r="D24" i="6"/>
  <c r="E24" i="6"/>
  <c r="H24" i="6" s="1"/>
  <c r="F24" i="6"/>
  <c r="A25" i="6"/>
  <c r="B25" i="6"/>
  <c r="C25" i="6"/>
  <c r="D25" i="6"/>
  <c r="E25" i="6"/>
  <c r="F25" i="6"/>
  <c r="H25" i="6"/>
  <c r="A26" i="6"/>
  <c r="B26" i="6"/>
  <c r="C26" i="6"/>
  <c r="D26" i="6"/>
  <c r="E26" i="6"/>
  <c r="H26" i="6" s="1"/>
  <c r="F26" i="6"/>
  <c r="A27" i="6"/>
  <c r="B27" i="6"/>
  <c r="C27" i="6"/>
  <c r="D27" i="6"/>
  <c r="E27" i="6"/>
  <c r="H27" i="6" s="1"/>
  <c r="F27" i="6"/>
  <c r="A28" i="6"/>
  <c r="B28" i="6"/>
  <c r="C28" i="6"/>
  <c r="D28" i="6"/>
  <c r="E28" i="6"/>
  <c r="F28" i="6"/>
  <c r="H28" i="6"/>
  <c r="A29" i="6"/>
  <c r="B29" i="6"/>
  <c r="C29" i="6"/>
  <c r="D29" i="6"/>
  <c r="E29" i="6"/>
  <c r="F29" i="6"/>
  <c r="H29" i="6"/>
  <c r="A30" i="6"/>
  <c r="B30" i="6"/>
  <c r="C30" i="6"/>
  <c r="D30" i="6"/>
  <c r="E30" i="6"/>
  <c r="H30" i="6" s="1"/>
  <c r="F30" i="6"/>
  <c r="A31" i="6"/>
  <c r="B31" i="6"/>
  <c r="C31" i="6"/>
  <c r="D31" i="6"/>
  <c r="E31" i="6"/>
  <c r="H31" i="6" s="1"/>
  <c r="F31" i="6"/>
  <c r="A32" i="6"/>
  <c r="B32" i="6"/>
  <c r="C32" i="6"/>
  <c r="D32" i="6"/>
  <c r="E32" i="6"/>
  <c r="F32" i="6"/>
  <c r="H32" i="6"/>
  <c r="A33" i="6"/>
  <c r="B33" i="6"/>
  <c r="C33" i="6"/>
  <c r="D33" i="6"/>
  <c r="E33" i="6"/>
  <c r="F33" i="6"/>
  <c r="H33" i="6"/>
  <c r="A34" i="6"/>
  <c r="B34" i="6"/>
  <c r="C34" i="6"/>
  <c r="D34" i="6"/>
  <c r="E34" i="6"/>
  <c r="H34" i="6" s="1"/>
  <c r="F34" i="6"/>
  <c r="A35" i="6"/>
  <c r="B35" i="6"/>
  <c r="C35" i="6"/>
  <c r="D35" i="6"/>
  <c r="E35" i="6"/>
  <c r="H35" i="6" s="1"/>
  <c r="F35" i="6"/>
  <c r="A36" i="6"/>
  <c r="B36" i="6"/>
  <c r="C36" i="6"/>
  <c r="D36" i="6"/>
  <c r="E36" i="6"/>
  <c r="F36" i="6"/>
  <c r="H36" i="6"/>
  <c r="A37" i="6"/>
  <c r="B37" i="6"/>
  <c r="C37" i="6"/>
  <c r="D37" i="6"/>
  <c r="E37" i="6"/>
  <c r="F37" i="6"/>
  <c r="H37" i="6"/>
  <c r="A38" i="6"/>
  <c r="B38" i="6"/>
  <c r="C38" i="6"/>
  <c r="D38" i="6"/>
  <c r="E38" i="6"/>
  <c r="H38" i="6" s="1"/>
  <c r="F38" i="6"/>
  <c r="A39" i="6"/>
  <c r="B39" i="6"/>
  <c r="C39" i="6"/>
  <c r="D39" i="6"/>
  <c r="E39" i="6"/>
  <c r="H39" i="6" s="1"/>
  <c r="F39" i="6"/>
  <c r="A40" i="6"/>
  <c r="B40" i="6"/>
  <c r="C40" i="6"/>
  <c r="D40" i="6"/>
  <c r="E40" i="6"/>
  <c r="F40" i="6"/>
  <c r="H40" i="6"/>
  <c r="A41" i="6"/>
  <c r="B41" i="6"/>
  <c r="C41" i="6"/>
  <c r="D41" i="6"/>
  <c r="E41" i="6"/>
  <c r="F41" i="6"/>
  <c r="H41" i="6"/>
  <c r="A42" i="6"/>
  <c r="B42" i="6"/>
  <c r="C42" i="6"/>
  <c r="D42" i="6"/>
  <c r="E42" i="6"/>
  <c r="H42" i="6" s="1"/>
  <c r="F42" i="6"/>
  <c r="A43" i="6"/>
  <c r="B43" i="6"/>
  <c r="C43" i="6"/>
  <c r="D43" i="6"/>
  <c r="E43" i="6"/>
  <c r="H43" i="6" s="1"/>
  <c r="F43" i="6"/>
  <c r="A44" i="6"/>
  <c r="B44" i="6"/>
  <c r="C44" i="6"/>
  <c r="D44" i="6"/>
  <c r="E44" i="6"/>
  <c r="F44" i="6"/>
  <c r="H44" i="6"/>
  <c r="A45" i="6"/>
  <c r="B45" i="6"/>
  <c r="C45" i="6"/>
  <c r="D45" i="6"/>
  <c r="E45" i="6"/>
  <c r="F45" i="6"/>
  <c r="H45" i="6"/>
  <c r="A46" i="6"/>
  <c r="B46" i="6"/>
  <c r="C46" i="6"/>
  <c r="D46" i="6"/>
  <c r="E46" i="6"/>
  <c r="H46" i="6" s="1"/>
  <c r="F46" i="6"/>
  <c r="A47" i="6"/>
  <c r="B47" i="6"/>
  <c r="C47" i="6"/>
  <c r="D47" i="6"/>
  <c r="E47" i="6"/>
  <c r="H47" i="6" s="1"/>
  <c r="F47" i="6"/>
  <c r="A48" i="6"/>
  <c r="B48" i="6"/>
  <c r="C48" i="6"/>
  <c r="D48" i="6"/>
  <c r="E48" i="6"/>
  <c r="F48" i="6"/>
  <c r="H48" i="6"/>
  <c r="A49" i="6"/>
  <c r="B49" i="6"/>
  <c r="C49" i="6"/>
  <c r="D49" i="6"/>
  <c r="E49" i="6"/>
  <c r="F49" i="6"/>
  <c r="H49" i="6"/>
  <c r="A50" i="6"/>
  <c r="B50" i="6"/>
  <c r="C50" i="6"/>
  <c r="D50" i="6"/>
  <c r="E50" i="6"/>
  <c r="H50" i="6" s="1"/>
  <c r="F50" i="6"/>
  <c r="A51" i="6"/>
  <c r="B51" i="6"/>
  <c r="C51" i="6"/>
  <c r="D51" i="6"/>
  <c r="E51" i="6"/>
  <c r="H51" i="6" s="1"/>
  <c r="F51" i="6"/>
  <c r="A52" i="6"/>
  <c r="B52" i="6"/>
  <c r="C52" i="6"/>
  <c r="D52" i="6"/>
  <c r="E52" i="6"/>
  <c r="F52" i="6"/>
  <c r="H52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4" i="3" l="1"/>
  <c r="K12" i="3"/>
  <c r="B12" i="3" s="1"/>
  <c r="B15" i="3" l="1"/>
  <c r="B16" i="3"/>
  <c r="B17" i="3" s="1"/>
  <c r="E12" i="6"/>
  <c r="H12" i="6" s="1"/>
  <c r="B18" i="3" l="1"/>
  <c r="B19" i="3"/>
  <c r="C5" i="6"/>
  <c r="C3" i="6"/>
  <c r="H2" i="6"/>
  <c r="F2" i="6"/>
  <c r="C2" i="6"/>
  <c r="K4" i="3"/>
  <c r="K2" i="3"/>
  <c r="C3" i="3"/>
  <c r="C4" i="3"/>
  <c r="C5" i="3"/>
  <c r="I2" i="3"/>
  <c r="C2" i="3"/>
  <c r="B20" i="3" l="1"/>
  <c r="B21" i="3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2" i="3" l="1"/>
  <c r="B23" i="3"/>
  <c r="B24" i="3" s="1"/>
  <c r="B25" i="3" s="1"/>
  <c r="B26" i="3" s="1"/>
  <c r="E13" i="6"/>
  <c r="H13" i="6" s="1"/>
  <c r="O13" i="3"/>
  <c r="B27" i="3" l="1"/>
  <c r="B28" i="3" s="1"/>
  <c r="B29" i="3" s="1"/>
  <c r="B30" i="3" s="1"/>
  <c r="B31" i="3" s="1"/>
  <c r="B32" i="3" s="1"/>
  <c r="B33" i="3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34" i="3" l="1"/>
  <c r="B35" i="3" s="1"/>
  <c r="B36" i="3" s="1"/>
  <c r="B37" i="3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<sst xmlns="http://schemas.openxmlformats.org/spreadsheetml/2006/main" count="15156" uniqueCount="4002">
  <si>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</si>
  <si>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</si>
  <si>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</si>
  <si>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</si>
  <si>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</si>
  <si>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</si>
  <si>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</si>
  <si>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</si>
  <si>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</si>
  <si>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</si>
  <si>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</si>
  <si>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</si>
  <si>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</si>
  <si>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</si>
  <si>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</si>
  <si>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</si>
  <si>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</si>
  <si>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</si>
  <si>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</si>
  <si>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</si>
  <si>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</si>
  <si>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</si>
  <si>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</si>
  <si>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</si>
  <si>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</si>
  <si>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</si>
  <si>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</si>
  <si>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</si>
  <si>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</si>
  <si>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</si>
  <si>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</si>
  <si>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</si>
  <si>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</si>
  <si>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</si>
  <si>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</si>
  <si>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</si>
  <si>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</si>
  <si>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</si>
  <si>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</si>
  <si>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</si>
  <si>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</si>
  <si>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</si>
  <si>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</si>
  <si>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</si>
  <si>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</si>
  <si>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</si>
  <si>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</si>
  <si>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</si>
  <si>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</si>
  <si>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</si>
  <si>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</si>
  <si>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</si>
  <si>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</si>
  <si>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</si>
  <si>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</si>
  <si>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</si>
  <si>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</si>
  <si>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</si>
  <si>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</si>
  <si>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</si>
  <si>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</si>
  <si>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</si>
  <si>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</si>
  <si>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</si>
  <si>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</si>
  <si>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</si>
  <si>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</si>
  <si>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</si>
  <si>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</si>
  <si>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</si>
  <si>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</si>
  <si>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</si>
  <si>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</si>
  <si>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</si>
  <si>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</si>
  <si>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</si>
  <si>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</si>
  <si>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</si>
  <si>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</si>
  <si>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</si>
  <si>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</si>
  <si>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</si>
  <si>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</si>
  <si>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</si>
  <si>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</si>
  <si>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</si>
  <si>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</si>
  <si>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</si>
  <si>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</si>
  <si>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</si>
  <si>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</si>
  <si>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</si>
  <si>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</si>
  <si>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</si>
  <si>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</si>
  <si>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</si>
  <si>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</si>
  <si>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</si>
  <si>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</si>
  <si>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</si>
  <si>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</si>
  <si>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</si>
  <si>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</si>
  <si>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</si>
  <si>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</si>
  <si>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</si>
  <si>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</si>
  <si>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</si>
  <si>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</si>
  <si>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</si>
  <si>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</si>
  <si>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</si>
  <si>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</si>
  <si>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</si>
  <si>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</si>
  <si>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</si>
  <si>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</si>
  <si>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</si>
  <si>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</si>
  <si>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</si>
  <si>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</si>
  <si>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</si>
  <si>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</si>
  <si>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</si>
  <si>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</si>
  <si>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</si>
  <si>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</si>
  <si>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</si>
  <si>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</si>
  <si>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</si>
  <si>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</si>
  <si>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</si>
  <si>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</si>
  <si>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</si>
  <si>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</si>
  <si>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</si>
  <si>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</si>
  <si>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</si>
  <si>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</si>
  <si>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</si>
  <si>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</si>
  <si>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</si>
  <si>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</si>
  <si>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</si>
  <si>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</si>
  <si>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</si>
  <si>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</si>
  <si>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</si>
  <si>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</si>
  <si>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</si>
  <si>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</si>
  <si>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</si>
  <si>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</si>
  <si>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</si>
  <si>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</si>
  <si>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</si>
  <si>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</si>
  <si>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</si>
  <si>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</si>
  <si>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</si>
  <si>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</si>
  <si>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</si>
  <si>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</si>
  <si>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</si>
  <si>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</si>
  <si>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</si>
  <si>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</si>
  <si>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</si>
  <si>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</si>
  <si>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</si>
  <si>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</si>
  <si>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</si>
  <si>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</si>
  <si>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</si>
  <si>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</si>
  <si>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</si>
  <si>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</si>
  <si>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</si>
  <si>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</si>
  <si>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</si>
  <si>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</si>
  <si>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</si>
  <si>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</si>
  <si>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</si>
  <si>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</si>
  <si>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</si>
  <si>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</si>
  <si>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</si>
  <si>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</si>
  <si>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</si>
  <si>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</si>
  <si>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</si>
  <si>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</si>
  <si>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</si>
  <si>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</si>
  <si>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</si>
  <si>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</si>
  <si>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</si>
  <si>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</si>
  <si>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</si>
  <si>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</si>
  <si>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</si>
  <si>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</si>
  <si>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</si>
  <si>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</si>
  <si>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</si>
  <si>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</si>
  <si>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</si>
  <si>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</si>
  <si>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</si>
  <si>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</si>
  <si>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</si>
  <si>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</si>
  <si>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</si>
  <si>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</si>
  <si>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</si>
  <si>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</si>
  <si>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</si>
  <si>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</si>
  <si>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</si>
  <si>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</si>
  <si>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</si>
  <si>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</si>
  <si>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</si>
  <si>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</si>
  <si>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</si>
  <si>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</si>
  <si>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</si>
  <si>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</si>
  <si>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</si>
  <si>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</si>
  <si>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</si>
  <si>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</si>
  <si>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</si>
  <si>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</si>
  <si>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</si>
  <si>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</si>
  <si>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</si>
  <si>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</si>
  <si>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</si>
  <si>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</si>
  <si>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</si>
  <si>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</si>
  <si>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</si>
  <si>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</si>
  <si>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</si>
  <si>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</si>
  <si>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</si>
  <si>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</si>
  <si>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</si>
  <si>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</si>
  <si>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</si>
  <si>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</si>
  <si>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</si>
  <si>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</si>
  <si>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</si>
  <si>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</si>
  <si>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</si>
  <si>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</si>
  <si>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</si>
  <si>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</si>
  <si>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</si>
  <si>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</si>
  <si>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</si>
  <si>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</si>
  <si>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</si>
  <si>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</si>
  <si>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</si>
  <si>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</si>
  <si>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</si>
  <si>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</si>
  <si>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</si>
  <si>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</si>
  <si>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</si>
  <si>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</si>
  <si>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</si>
  <si>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</si>
  <si>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</si>
  <si>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</si>
  <si>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</si>
  <si>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</si>
  <si>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</si>
  <si>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</si>
  <si>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</si>
  <si>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</si>
  <si>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</si>
  <si>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</si>
  <si>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</si>
  <si>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</si>
  <si>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</si>
  <si>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</si>
  <si>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</si>
  <si>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</si>
  <si>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</si>
  <si>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</si>
  <si>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</si>
  <si>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</si>
  <si>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</si>
  <si>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</si>
  <si>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</si>
  <si>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</si>
  <si>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</si>
  <si>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</si>
  <si>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</si>
  <si>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</si>
  <si>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</si>
  <si>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</si>
  <si>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</si>
  <si>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</si>
  <si>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</si>
  <si>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</si>
  <si>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</si>
  <si>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</si>
  <si>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</si>
  <si>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</si>
  <si>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</si>
  <si>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</si>
  <si>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</si>
  <si>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</si>
  <si>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</si>
  <si>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</si>
  <si>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</si>
  <si>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</si>
  <si>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</si>
  <si>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</si>
  <si>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</si>
  <si>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</si>
  <si>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</si>
  <si>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</si>
  <si>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</si>
  <si>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</si>
  <si>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</si>
  <si>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</si>
  <si>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</si>
  <si>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</si>
  <si>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</si>
  <si>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</si>
  <si>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</si>
  <si>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</si>
  <si>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</si>
  <si>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</si>
  <si>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</si>
  <si>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</si>
  <si>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</si>
  <si>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</si>
  <si>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</si>
  <si>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</si>
  <si>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</si>
  <si>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</si>
  <si>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</si>
  <si>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</si>
  <si>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</si>
  <si>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</si>
  <si>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</si>
  <si>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</si>
  <si>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</si>
  <si>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</si>
  <si>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</si>
  <si>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</si>
  <si>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</si>
  <si>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</si>
  <si>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</si>
  <si>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</si>
  <si>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</si>
  <si>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</si>
  <si>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</si>
  <si>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</si>
  <si>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</si>
  <si>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</si>
  <si>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</si>
  <si>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</si>
  <si>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</si>
  <si>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</si>
  <si>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</si>
  <si>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</si>
  <si>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</si>
  <si>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</si>
  <si>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</si>
  <si>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</si>
  <si>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</si>
  <si>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</si>
  <si>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</si>
  <si>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</si>
  <si>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</si>
  <si>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</si>
  <si>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</si>
  <si>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</si>
  <si>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</si>
  <si>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</si>
  <si>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</si>
  <si>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</si>
  <si>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</si>
  <si>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</si>
  <si>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</si>
  <si>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</si>
  <si>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</si>
  <si>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</si>
  <si>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</si>
  <si>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</si>
  <si>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</si>
  <si>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</si>
  <si>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</si>
  <si>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</si>
  <si>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</si>
  <si>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</si>
  <si>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</si>
  <si>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</si>
  <si>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</si>
  <si>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</si>
  <si>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</si>
  <si>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</si>
  <si>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</si>
  <si>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</si>
  <si>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</si>
  <si>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</si>
  <si>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</si>
  <si>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</si>
  <si>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</si>
  <si>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</si>
  <si>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</si>
  <si>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</si>
  <si>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</si>
  <si>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</si>
  <si>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</si>
  <si>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</si>
  <si>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</si>
  <si>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</si>
  <si>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</si>
  <si>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</si>
  <si>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</si>
  <si>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</si>
  <si>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</si>
  <si>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</si>
  <si>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</si>
  <si>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</si>
  <si>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</si>
  <si>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</si>
  <si>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</si>
  <si>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</si>
  <si>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</si>
  <si>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</si>
  <si>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</si>
  <si>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</si>
  <si>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</si>
  <si>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</si>
  <si>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</si>
  <si>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</si>
  <si>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</si>
  <si>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</si>
  <si>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</si>
  <si>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</si>
  <si>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</si>
  <si>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</si>
  <si>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</si>
  <si>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</si>
  <si>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</si>
  <si>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</si>
  <si>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</si>
  <si>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</si>
  <si>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</si>
  <si>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</si>
  <si>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</si>
  <si>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</si>
  <si>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</si>
  <si>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</si>
  <si>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</si>
  <si>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</si>
  <si>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</si>
  <si>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</si>
  <si>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</si>
  <si>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</si>
  <si>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</si>
  <si>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</si>
  <si>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</si>
  <si>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</si>
  <si>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</si>
  <si>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</si>
  <si>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</si>
  <si>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</si>
  <si>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</si>
  <si>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</si>
  <si>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</si>
  <si>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</si>
  <si>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</si>
  <si>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</si>
  <si>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</si>
  <si>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</si>
  <si>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</si>
  <si>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</si>
  <si>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</si>
  <si>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</si>
  <si>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</si>
  <si>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</si>
  <si>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</si>
  <si>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</si>
  <si>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</si>
  <si>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</si>
  <si>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</si>
  <si>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</si>
  <si>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</si>
  <si>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</si>
  <si>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</si>
  <si>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</si>
  <si>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</si>
  <si>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</si>
  <si>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</si>
  <si>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</si>
  <si>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</si>
  <si>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</si>
  <si>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</si>
  <si>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</si>
  <si>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</si>
  <si>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</si>
  <si>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</si>
  <si>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</si>
  <si>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</si>
  <si>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</si>
  <si>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</si>
  <si>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</si>
  <si>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</si>
  <si>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</si>
  <si>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</si>
  <si>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</si>
  <si>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</si>
  <si>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</si>
  <si>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</si>
  <si>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</si>
  <si>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</si>
  <si>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</si>
  <si>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</si>
  <si>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</si>
  <si>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</si>
  <si>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</si>
  <si>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</si>
  <si>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</si>
  <si>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</si>
  <si>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</si>
  <si>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</si>
  <si>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</si>
  <si>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</si>
  <si>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</si>
  <si>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</si>
  <si>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</si>
  <si>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</si>
  <si>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</si>
  <si>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</si>
  <si>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</si>
  <si>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</si>
  <si>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</si>
  <si>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</si>
  <si>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</si>
  <si>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</si>
  <si>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</si>
  <si>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</si>
  <si>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</si>
  <si>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</si>
  <si>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</si>
  <si>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</si>
  <si>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</si>
  <si>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</si>
  <si>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</si>
  <si>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</si>
  <si>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</si>
  <si>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</si>
  <si>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</si>
  <si>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</si>
  <si>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</si>
  <si>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</si>
  <si>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</si>
  <si>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</si>
  <si>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</si>
  <si>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</si>
  <si>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</si>
  <si>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</si>
  <si>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</si>
  <si>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</si>
  <si>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</si>
  <si>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</si>
  <si>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</si>
  <si>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</si>
  <si>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</si>
  <si>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</si>
  <si>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</si>
  <si>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</si>
  <si>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</si>
  <si>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</si>
  <si>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</si>
  <si>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</si>
  <si>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</si>
  <si>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</si>
  <si>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</si>
  <si>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</si>
  <si>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</si>
  <si>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</si>
  <si>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</si>
  <si>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</si>
  <si>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</si>
  <si>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</si>
  <si>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</si>
  <si>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</si>
  <si>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</si>
  <si>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</si>
  <si>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</si>
  <si>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</si>
  <si>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</si>
  <si>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</si>
  <si>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</si>
  <si>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</si>
  <si>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</si>
  <si>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</si>
  <si>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</si>
  <si>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</si>
  <si>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</si>
  <si>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</si>
  <si>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</si>
  <si>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</si>
  <si>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</si>
  <si>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</si>
  <si>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</si>
  <si>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</si>
  <si>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</si>
  <si>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</si>
  <si>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</si>
  <si>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</si>
  <si>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</si>
  <si>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</si>
  <si>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</si>
  <si>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</si>
  <si>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</si>
  <si>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</si>
  <si>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</si>
  <si>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</si>
  <si>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</si>
  <si>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</si>
  <si>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</si>
  <si>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</si>
  <si>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</si>
  <si>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</si>
  <si>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</si>
  <si>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</si>
  <si>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</si>
  <si>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</si>
  <si>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</si>
  <si>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</si>
  <si>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</si>
  <si>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</si>
  <si>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</si>
  <si>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</si>
  <si>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</si>
  <si>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</si>
  <si>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</si>
  <si>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</si>
  <si>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</si>
  <si>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</si>
  <si>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</si>
  <si>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</si>
  <si>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</si>
  <si>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</si>
  <si>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</si>
  <si>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</si>
  <si>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</si>
  <si>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</si>
  <si>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</si>
  <si>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</si>
  <si>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</si>
  <si>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</si>
  <si>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</si>
  <si>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</si>
  <si>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</si>
  <si>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</si>
  <si>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</si>
  <si>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</si>
  <si>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</si>
  <si>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</si>
  <si>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</si>
  <si>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</si>
  <si>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</si>
  <si>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</si>
  <si>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</si>
  <si>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</si>
  <si>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</si>
  <si>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</si>
  <si>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</si>
  <si>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</si>
  <si>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</si>
  <si>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</si>
  <si>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</si>
  <si>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</si>
  <si>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</si>
  <si>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</si>
  <si>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</si>
  <si>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</si>
  <si>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</si>
  <si>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</si>
  <si>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</si>
  <si>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</si>
  <si>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</si>
  <si>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</si>
  <si>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</si>
  <si>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</si>
  <si>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</si>
  <si>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</si>
  <si>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</si>
  <si>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</si>
  <si>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</si>
  <si>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</si>
  <si>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</si>
  <si>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</si>
  <si>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</si>
  <si>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</si>
  <si>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</si>
  <si>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</si>
  <si>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</si>
  <si>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</si>
  <si>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</si>
  <si>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</si>
  <si>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</si>
  <si>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</si>
  <si>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</si>
  <si>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</si>
  <si>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</si>
  <si>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</si>
  <si>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</si>
  <si>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</si>
  <si>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</si>
  <si>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</si>
  <si>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</si>
  <si>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</si>
  <si>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</si>
  <si>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</si>
  <si>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</si>
  <si>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</si>
  <si>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</si>
  <si>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</si>
  <si>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</si>
  <si>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</si>
  <si>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</si>
  <si>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</si>
  <si>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</si>
  <si>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</si>
  <si>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</si>
  <si>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</si>
  <si>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</si>
  <si>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</si>
  <si>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</si>
  <si>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</si>
  <si>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</si>
  <si>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</si>
  <si>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</si>
  <si>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</si>
  <si>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</si>
  <si>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</si>
  <si>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</si>
  <si>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</si>
  <si>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</si>
  <si>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</si>
  <si>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</si>
  <si>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</si>
  <si>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</si>
  <si>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</si>
  <si>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</si>
  <si>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</si>
  <si>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</si>
  <si>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</si>
  <si>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</si>
  <si>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</si>
  <si>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</si>
  <si>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</si>
  <si>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</si>
  <si>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</si>
  <si>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</si>
  <si>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</si>
  <si>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</si>
  <si>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</si>
  <si>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</si>
  <si>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</si>
  <si>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</si>
  <si>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</si>
  <si>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</si>
  <si>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</si>
  <si>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</si>
  <si>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</si>
  <si>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</si>
  <si>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</si>
  <si>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</si>
  <si>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</si>
  <si>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</si>
  <si>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</si>
  <si>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</si>
  <si>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</si>
  <si>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</si>
  <si>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</si>
  <si>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</si>
  <si>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</si>
  <si>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</si>
  <si>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</si>
  <si>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</si>
  <si>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</si>
  <si>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</si>
  <si>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</si>
  <si>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</si>
  <si>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</si>
  <si>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</si>
  <si>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</si>
  <si>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</si>
  <si>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</si>
  <si>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</si>
  <si>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</si>
  <si>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</si>
  <si>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</si>
  <si>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</si>
  <si>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</si>
  <si>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</si>
  <si>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</si>
  <si>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</si>
  <si>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</si>
  <si>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</si>
  <si>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</si>
  <si>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</si>
  <si>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</si>
  <si>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</si>
  <si>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</si>
  <si>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</si>
  <si>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</si>
  <si>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</si>
  <si>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</si>
  <si>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</si>
  <si>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</si>
  <si>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</si>
  <si>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</si>
  <si>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</si>
  <si>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</si>
  <si>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</si>
  <si>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</si>
  <si>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</si>
  <si>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</si>
  <si>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</si>
  <si>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</si>
  <si>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</si>
  <si>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</si>
  <si>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</si>
  <si>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</si>
  <si>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</si>
  <si>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</si>
  <si>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</si>
  <si>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</si>
  <si>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</si>
  <si>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</si>
  <si>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</si>
  <si>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</si>
  <si>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</si>
  <si>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</si>
  <si>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</si>
  <si>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</si>
  <si>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</si>
  <si>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</si>
  <si>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</si>
  <si>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</si>
  <si>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</si>
  <si>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</si>
  <si>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</si>
  <si>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</si>
  <si>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</si>
  <si>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</si>
  <si>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</si>
  <si>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</si>
  <si>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</si>
  <si>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</si>
  <si>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</si>
  <si>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</si>
  <si>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</si>
  <si>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</si>
  <si>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</si>
  <si>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</si>
  <si>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</si>
  <si>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</si>
  <si>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</si>
  <si>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</si>
  <si>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</si>
  <si>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</si>
  <si>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</si>
  <si>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</si>
  <si>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</si>
  <si>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</si>
  <si>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</si>
  <si>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</si>
  <si>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</si>
  <si>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</si>
  <si>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</si>
  <si>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</si>
  <si>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</si>
  <si>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</si>
  <si>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</si>
  <si>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</si>
  <si>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</si>
  <si>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</si>
  <si>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</si>
  <si>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</si>
  <si>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</si>
  <si>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</si>
  <si>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</si>
  <si>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</si>
  <si>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</si>
  <si>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</si>
  <si>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</si>
  <si>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</si>
  <si>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</si>
  <si>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</si>
  <si>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</si>
  <si>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</si>
  <si>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</si>
  <si>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</si>
  <si>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</si>
  <si>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</si>
  <si>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</si>
  <si>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</si>
  <si>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</si>
  <si>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</si>
  <si>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</si>
  <si>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</si>
  <si>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</si>
  <si>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</si>
  <si>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</si>
  <si>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</si>
  <si>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</si>
  <si>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</si>
  <si>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</si>
  <si>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</si>
  <si>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</si>
  <si>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</si>
  <si>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</si>
  <si>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</si>
  <si>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</si>
  <si>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</si>
  <si>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</si>
  <si>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</si>
  <si>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</si>
  <si>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</si>
  <si>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</si>
  <si>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</si>
  <si>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</si>
  <si>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</si>
  <si>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</si>
  <si>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</si>
  <si>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</si>
  <si>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</si>
  <si>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</si>
  <si>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</si>
  <si>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</si>
  <si>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</si>
  <si>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</si>
  <si>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</si>
  <si>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</si>
  <si>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</si>
  <si>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</si>
  <si>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</si>
  <si>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</si>
  <si>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</si>
  <si>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</si>
  <si>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</si>
  <si>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</si>
  <si>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</si>
  <si>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</si>
  <si>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</si>
  <si>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</si>
  <si>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</si>
  <si>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</si>
  <si>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</si>
  <si>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</si>
  <si>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</si>
  <si>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</si>
  <si>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</si>
  <si>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</si>
  <si>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</si>
  <si>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</si>
  <si>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</si>
  <si>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</si>
  <si>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</si>
  <si>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</si>
  <si>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</si>
  <si>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</si>
  <si>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</si>
  <si>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</si>
  <si>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</si>
  <si>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</si>
  <si>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</si>
  <si>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</si>
  <si>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</si>
  <si>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</si>
  <si>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</si>
  <si>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</si>
  <si>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</si>
  <si>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</si>
  <si>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</si>
  <si>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</si>
  <si>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</si>
  <si>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</si>
  <si>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</si>
  <si>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</si>
  <si>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</si>
  <si>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</si>
  <si>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</si>
  <si>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</si>
  <si>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</si>
  <si>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</si>
  <si>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</si>
  <si>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</si>
  <si>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</si>
  <si>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</si>
  <si>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</si>
  <si>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</si>
  <si>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</si>
  <si>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</si>
  <si>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</si>
  <si>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</si>
  <si>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</si>
  <si>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</si>
  <si>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</si>
  <si>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</si>
  <si>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</si>
  <si>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</si>
  <si>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</si>
  <si>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</si>
  <si>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</si>
  <si>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</si>
  <si>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</si>
  <si>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</si>
  <si>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</si>
  <si>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</si>
  <si>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</si>
  <si>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</si>
  <si>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</si>
  <si>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</si>
  <si>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</si>
  <si>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</si>
  <si>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</si>
  <si>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</si>
  <si>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</si>
  <si>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</si>
  <si>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</si>
  <si>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</si>
  <si>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</si>
  <si>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</si>
  <si>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</si>
  <si>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</si>
  <si>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</si>
  <si>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</si>
  <si>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</si>
  <si>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</si>
  <si>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</si>
  <si>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</si>
  <si>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</si>
  <si>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</si>
  <si>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</si>
  <si>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</si>
  <si>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</si>
  <si>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</si>
  <si>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</si>
  <si>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</si>
  <si>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</si>
  <si>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</si>
  <si>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</si>
  <si>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</si>
  <si>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</si>
  <si>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</si>
  <si>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</si>
  <si>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</si>
  <si>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</si>
  <si>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</si>
  <si>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</si>
  <si>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</si>
  <si>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</si>
  <si>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</si>
  <si>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</si>
  <si>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</si>
  <si>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</si>
  <si>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</si>
  <si>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</si>
  <si>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</si>
  <si>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</si>
  <si>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</si>
  <si>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</si>
  <si>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</si>
  <si>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</si>
  <si>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</si>
  <si>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</si>
  <si>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</si>
  <si>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</si>
  <si>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</si>
  <si>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</si>
  <si>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</si>
  <si>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</si>
  <si>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</si>
  <si>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</si>
  <si>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</si>
  <si>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</si>
  <si>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</si>
  <si>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</si>
  <si>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</si>
  <si>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</si>
  <si>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</si>
  <si>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</si>
  <si>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</si>
  <si>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</si>
  <si>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</si>
  <si>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</si>
  <si>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</si>
  <si>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</si>
  <si>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</si>
  <si>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</si>
  <si>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</si>
  <si>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</si>
  <si>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</si>
  <si>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</si>
  <si>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</si>
  <si>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</si>
  <si>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</si>
  <si>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</si>
  <si>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</si>
  <si>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</si>
  <si>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</si>
  <si>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</si>
  <si>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</si>
  <si>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</si>
  <si>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</si>
  <si>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</si>
  <si>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</si>
  <si>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</si>
  <si>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</si>
  <si>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</si>
  <si>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</si>
  <si>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</si>
  <si>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</si>
  <si>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</si>
  <si>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</si>
  <si>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</si>
  <si>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</si>
  <si>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</si>
  <si>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</si>
  <si>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</si>
  <si>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</si>
  <si>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</si>
  <si>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</si>
  <si>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</si>
  <si>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</si>
  <si>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</si>
  <si>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</si>
  <si>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</si>
  <si>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</si>
  <si>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</si>
  <si>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</si>
  <si>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</si>
  <si>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</si>
  <si>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</si>
  <si>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</si>
  <si>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</si>
  <si>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</si>
  <si>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</si>
  <si>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</si>
  <si>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</si>
  <si>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</si>
  <si>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</si>
  <si>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</si>
  <si>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</si>
  <si>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</si>
  <si>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</si>
  <si>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</si>
  <si>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</si>
  <si>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</si>
  <si>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</si>
  <si>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</si>
  <si>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</si>
  <si>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</si>
  <si>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</si>
  <si>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</si>
  <si>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</si>
  <si>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</si>
  <si>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</si>
  <si>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</si>
  <si>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</si>
  <si>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</si>
  <si>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</si>
  <si>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</si>
  <si>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</si>
  <si>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</si>
  <si>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</si>
  <si>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</si>
  <si>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</si>
  <si>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</si>
  <si>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</si>
  <si>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</si>
  <si>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</si>
  <si>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</si>
  <si>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</si>
  <si>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</si>
  <si>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</si>
  <si>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</si>
  <si>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</si>
  <si>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</si>
  <si>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</si>
  <si>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</si>
  <si>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</si>
  <si>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</si>
  <si>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</si>
  <si>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</si>
  <si>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</si>
  <si>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</si>
  <si>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</si>
  <si>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</si>
  <si>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</si>
  <si>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</si>
  <si>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</si>
  <si>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</si>
  <si>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</si>
  <si>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</si>
  <si>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</si>
  <si>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</si>
  <si>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</si>
  <si>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</si>
  <si>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</si>
  <si>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</si>
  <si>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</si>
  <si>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</si>
  <si>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</si>
  <si>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</si>
  <si>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</si>
  <si>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</si>
  <si>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</si>
  <si>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</si>
  <si>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</si>
  <si>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</si>
  <si>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</si>
  <si>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</si>
  <si>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</si>
  <si>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</si>
  <si>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</si>
  <si>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</si>
  <si>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</si>
  <si>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</si>
  <si>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</si>
  <si>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</si>
  <si>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</si>
  <si>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</si>
  <si>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</si>
  <si>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</si>
  <si>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</si>
  <si>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</si>
  <si>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</si>
  <si>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</si>
  <si>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</si>
  <si>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</si>
  <si>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</si>
  <si>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</si>
  <si>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</si>
  <si>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</si>
  <si>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</si>
  <si>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</si>
  <si>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</si>
  <si>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</si>
  <si>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</si>
  <si>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</si>
  <si>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</si>
  <si>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</si>
  <si>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</si>
  <si>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</si>
  <si>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</si>
  <si>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</si>
  <si>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</si>
  <si>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</si>
  <si>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</si>
  <si>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</si>
  <si>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</si>
  <si>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</si>
  <si>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</si>
  <si>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</si>
  <si>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</si>
  <si>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</si>
  <si>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</si>
  <si>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</si>
  <si>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</si>
  <si>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</si>
  <si>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</si>
  <si>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</si>
  <si>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</si>
  <si>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</si>
  <si>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</si>
  <si>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</si>
  <si>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</si>
  <si>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</si>
  <si>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</si>
  <si>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</si>
  <si>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</si>
  <si>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</si>
  <si>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</si>
  <si>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</si>
  <si>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</si>
  <si>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</si>
  <si>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</si>
  <si>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</si>
  <si>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</si>
  <si>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</si>
  <si>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</si>
  <si>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</si>
  <si>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</si>
  <si>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</si>
  <si>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</si>
  <si>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</si>
  <si>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</si>
  <si>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</si>
  <si>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</si>
  <si>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</si>
  <si>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</si>
  <si>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</si>
  <si>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</si>
  <si>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</si>
  <si>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</si>
  <si>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</si>
  <si>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</si>
  <si>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</si>
  <si>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</si>
  <si>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</si>
  <si>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</si>
  <si>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</si>
  <si>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</si>
  <si>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</si>
  <si>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</si>
  <si>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</si>
  <si>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</si>
  <si>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</si>
  <si>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</si>
  <si>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</si>
  <si>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</si>
  <si>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</si>
  <si>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</si>
  <si>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</si>
  <si>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</si>
  <si>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</si>
  <si>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</si>
  <si>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</si>
  <si>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</si>
  <si>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</si>
  <si>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</si>
  <si>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</si>
  <si>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</si>
  <si>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</si>
  <si>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</si>
  <si>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</si>
  <si>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</si>
  <si>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</si>
  <si>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</si>
  <si>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</si>
  <si>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</si>
  <si>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</si>
  <si>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</si>
  <si>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</si>
  <si>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</si>
  <si>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</si>
  <si>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</si>
  <si>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</si>
  <si>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</si>
  <si>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</si>
  <si>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</si>
  <si>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</si>
  <si>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</si>
  <si>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</si>
  <si>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</si>
  <si>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</si>
  <si>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</si>
  <si>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</si>
  <si>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</si>
  <si>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</si>
  <si>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</si>
  <si>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</si>
  <si>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</si>
  <si>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</si>
  <si>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</si>
  <si>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</si>
  <si>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</si>
  <si>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</si>
  <si>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</si>
  <si>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</si>
  <si>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</si>
  <si>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</si>
  <si>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</si>
  <si>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</si>
  <si>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</si>
  <si>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</si>
  <si>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</si>
  <si>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</si>
  <si>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</si>
  <si>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</si>
  <si>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</si>
  <si>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</si>
  <si>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</si>
  <si>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</si>
  <si>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</si>
  <si>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</si>
  <si>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</si>
  <si>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</si>
  <si>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</si>
  <si>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</si>
  <si>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</si>
  <si>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</si>
  <si>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</si>
  <si>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</si>
  <si>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</si>
  <si>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</si>
  <si>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</si>
  <si>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</si>
  <si>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</si>
  <si>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</si>
  <si>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</si>
  <si>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</si>
  <si>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</si>
  <si>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</si>
  <si>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</si>
  <si>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</si>
  <si>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</si>
  <si>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</si>
  <si>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</si>
  <si>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</si>
  <si>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</si>
  <si>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</si>
  <si>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</si>
  <si>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</si>
  <si>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</si>
  <si>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</si>
  <si>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</si>
  <si>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</si>
  <si>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</si>
  <si>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</si>
  <si>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</si>
  <si>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</si>
  <si>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</si>
  <si>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</si>
  <si>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</si>
  <si>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</si>
  <si>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</si>
  <si>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</si>
  <si>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</si>
  <si>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</si>
  <si>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</si>
  <si>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</si>
  <si>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</si>
  <si>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</si>
  <si>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</si>
  <si>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</si>
  <si>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</si>
  <si>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</si>
  <si>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</si>
  <si>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</si>
  <si>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</si>
  <si>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</si>
  <si>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</si>
  <si>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</si>
  <si>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</si>
  <si>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</si>
  <si>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</si>
  <si>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</si>
  <si>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</si>
  <si>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</si>
  <si>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</si>
  <si>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</si>
  <si>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</si>
  <si>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</si>
  <si>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</si>
  <si>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</si>
  <si>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</si>
  <si>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</si>
  <si>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</si>
  <si>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</si>
  <si>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</si>
  <si>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</si>
  <si>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</si>
  <si>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</si>
  <si>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</si>
  <si>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</si>
  <si>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</si>
  <si>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</si>
  <si>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</si>
  <si>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</si>
  <si>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</si>
  <si>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</si>
  <si>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</si>
  <si>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</si>
  <si>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</si>
  <si>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</si>
  <si>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</si>
  <si>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</si>
  <si>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</si>
  <si>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</si>
  <si>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</si>
  <si>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</si>
  <si>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</si>
  <si>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</si>
  <si>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</si>
  <si>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</si>
  <si>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</si>
  <si>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</si>
  <si>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</si>
  <si>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</si>
  <si>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</si>
  <si>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</si>
  <si>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</si>
  <si>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</si>
  <si>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</si>
  <si>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</si>
  <si>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</si>
  <si>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</si>
  <si>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</si>
  <si>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</si>
  <si>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</si>
  <si>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</si>
  <si>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</si>
  <si>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</si>
  <si>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</si>
  <si>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</si>
  <si>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</si>
  <si>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</si>
  <si>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</si>
  <si>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</si>
  <si>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</si>
  <si>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</si>
  <si>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</si>
  <si>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</si>
  <si>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</si>
  <si>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</si>
  <si>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</si>
  <si>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</si>
  <si>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</si>
  <si>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</si>
  <si>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</si>
  <si>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</si>
  <si>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</si>
  <si>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</si>
  <si>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</si>
  <si>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</si>
  <si>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</si>
  <si>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</si>
  <si>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</si>
  <si>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</si>
  <si>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</si>
  <si>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</si>
  <si>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</si>
  <si>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</si>
  <si>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</si>
  <si>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</si>
  <si>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</si>
  <si>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</si>
  <si>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</si>
  <si>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</si>
  <si>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</si>
  <si>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</si>
  <si>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</si>
  <si>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</si>
  <si>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</si>
  <si>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</si>
  <si>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</si>
  <si>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</si>
  <si>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</si>
  <si>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</si>
  <si>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</si>
  <si>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</si>
  <si>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</si>
  <si>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</si>
  <si>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</si>
  <si>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</si>
  <si>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</si>
  <si>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</si>
  <si>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</si>
  <si>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</si>
  <si>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</si>
  <si>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</si>
  <si>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</si>
  <si>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</si>
  <si>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</si>
  <si>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</si>
  <si>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</si>
  <si>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</si>
  <si>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</si>
  <si>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</si>
  <si>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</si>
  <si>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</si>
  <si>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</si>
  <si>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</si>
  <si>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</si>
  <si>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</si>
  <si>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</si>
  <si>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</si>
  <si>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</si>
  <si>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</si>
  <si>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</si>
  <si>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</si>
  <si>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</si>
  <si>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</si>
  <si>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</si>
  <si>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</si>
  <si>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</si>
  <si>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</si>
  <si>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</si>
  <si>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</si>
  <si>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</si>
  <si>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</si>
  <si>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</si>
  <si>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</si>
  <si>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</si>
  <si>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</si>
  <si>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</si>
  <si>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</si>
  <si>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</si>
  <si>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</si>
  <si>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</si>
  <si>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</si>
  <si>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</si>
  <si>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</si>
  <si>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</si>
  <si>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</si>
  <si>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</si>
  <si>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</si>
  <si>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</si>
  <si>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</si>
  <si>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</si>
  <si>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</si>
  <si>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</si>
  <si>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</si>
  <si>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</si>
  <si>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</si>
  <si>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</si>
  <si>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</si>
  <si>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</si>
  <si>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</si>
  <si>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</si>
  <si>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</si>
  <si>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</si>
  <si>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</si>
  <si>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</si>
  <si>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</si>
  <si>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</si>
  <si>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</si>
  <si>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</si>
  <si>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</si>
  <si>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</si>
  <si>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</si>
  <si>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</si>
  <si>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</si>
  <si>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</si>
  <si>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</si>
  <si>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</si>
  <si>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</si>
  <si>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</si>
  <si>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</si>
  <si>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</si>
  <si>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</si>
  <si>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</si>
  <si>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</si>
  <si>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</si>
  <si>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</si>
  <si>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</si>
  <si>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</si>
  <si>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</si>
  <si>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</si>
  <si>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</si>
  <si>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</si>
  <si>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</si>
  <si>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</si>
  <si>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</si>
  <si>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</si>
  <si>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</si>
  <si>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</si>
  <si>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</si>
  <si>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</si>
  <si>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</si>
  <si>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</si>
  <si>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</si>
  <si>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</si>
  <si>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</si>
  <si>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</si>
  <si>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</si>
  <si>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</si>
  <si>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</si>
  <si>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</si>
  <si>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</si>
  <si>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</si>
  <si>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</si>
  <si>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</si>
  <si>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</si>
  <si>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</si>
  <si>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</si>
  <si>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</si>
  <si>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</si>
  <si>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</si>
  <si>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</si>
  <si>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</si>
  <si>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</si>
  <si>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</si>
  <si>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</si>
  <si>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</si>
  <si>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</si>
  <si>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</si>
  <si>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</si>
  <si>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</si>
  <si>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</si>
  <si>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</si>
  <si>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</si>
  <si>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</si>
  <si>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</si>
  <si>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</si>
  <si>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</si>
  <si>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</si>
  <si>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</si>
  <si>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</si>
  <si>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</si>
  <si>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</si>
  <si>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</si>
  <si>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</si>
  <si>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</si>
  <si>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</si>
  <si>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</si>
  <si>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</si>
  <si>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</si>
  <si>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</si>
  <si>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</si>
  <si>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</si>
  <si>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</si>
  <si>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</si>
  <si>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</si>
  <si>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</si>
  <si>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</si>
  <si>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</si>
  <si>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</si>
  <si>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</si>
  <si>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</si>
  <si>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</si>
  <si>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</si>
  <si>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</si>
  <si>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</si>
  <si>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</si>
  <si>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</si>
  <si>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</si>
  <si>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</si>
  <si>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</si>
  <si>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</si>
  <si>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</si>
  <si>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</si>
  <si>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</si>
  <si>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</si>
  <si>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</si>
  <si>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</si>
  <si>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</si>
  <si>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</si>
  <si>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</si>
  <si>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</si>
  <si>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</si>
  <si>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</si>
  <si>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</si>
  <si>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</si>
  <si>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</si>
  <si>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</si>
  <si>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</si>
  <si>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</si>
  <si>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</si>
  <si>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</si>
  <si>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</si>
  <si>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</si>
  <si>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</si>
  <si>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</si>
  <si>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</si>
  <si>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</si>
  <si>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</si>
  <si>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</si>
  <si>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</si>
  <si>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</si>
  <si>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</si>
  <si>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</si>
  <si>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</si>
  <si>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</si>
  <si>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</si>
  <si>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</si>
  <si>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</si>
  <si>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</si>
  <si>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</si>
  <si>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</si>
  <si>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</si>
  <si>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</si>
  <si>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</si>
  <si>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</si>
  <si>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</si>
  <si>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</si>
  <si>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</si>
  <si>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</si>
  <si>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</si>
  <si>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</si>
  <si>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</si>
  <si>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</si>
  <si>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</si>
  <si>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</si>
  <si>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</si>
  <si>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</si>
  <si>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</si>
  <si>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</si>
  <si>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</si>
  <si>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</si>
  <si>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</si>
  <si>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</si>
  <si>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</si>
  <si>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</si>
  <si>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</si>
  <si>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</si>
  <si>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</si>
  <si>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</si>
  <si>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</si>
  <si>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</si>
  <si>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</si>
  <si>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</si>
  <si>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</si>
  <si>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</si>
  <si>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</si>
  <si>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</si>
  <si>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</si>
  <si>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</si>
  <si>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</si>
  <si>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</si>
  <si>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</si>
  <si>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</si>
  <si>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</si>
  <si>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</si>
  <si>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</si>
  <si>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</si>
  <si>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</si>
  <si>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</si>
  <si>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</si>
  <si>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</si>
  <si>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</si>
  <si>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</si>
  <si>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</si>
  <si>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</si>
  <si>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</si>
  <si>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</si>
  <si>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</si>
  <si>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</si>
  <si>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</si>
  <si>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</si>
  <si>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</si>
  <si>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</si>
  <si>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</si>
  <si>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</si>
  <si>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</si>
  <si>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</si>
  <si>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</si>
  <si>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</si>
  <si>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</si>
  <si>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</si>
  <si>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</si>
  <si>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</si>
  <si>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</si>
  <si>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</si>
  <si>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</si>
  <si>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</si>
  <si>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</si>
  <si>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</si>
  <si>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</si>
  <si>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</si>
  <si>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</si>
  <si>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</si>
  <si>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</si>
  <si>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</si>
  <si>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</si>
  <si>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</si>
  <si>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</si>
  <si>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</si>
  <si>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</si>
  <si>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</si>
  <si>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</si>
  <si>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</si>
  <si>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</si>
  <si>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</si>
  <si>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</si>
  <si>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</si>
  <si>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</si>
  <si>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</si>
  <si>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</si>
  <si>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</si>
  <si>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</si>
  <si>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</si>
  <si>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</si>
  <si>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</si>
  <si>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</si>
  <si>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</si>
  <si>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</si>
  <si>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</si>
  <si>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</si>
  <si>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</si>
  <si>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</si>
  <si>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</si>
  <si>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</si>
  <si>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</si>
  <si>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</si>
  <si>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</si>
  <si>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</si>
  <si>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</si>
  <si>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</si>
  <si>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</si>
  <si>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</si>
  <si>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</si>
  <si>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</si>
  <si>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</si>
  <si>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</si>
  <si>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</si>
  <si>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</si>
  <si>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</si>
  <si>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</si>
  <si>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</si>
  <si>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</si>
  <si>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</si>
  <si>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</si>
  <si>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</si>
  <si>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</si>
  <si>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</si>
  <si>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</si>
  <si>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</si>
  <si>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</si>
  <si>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</si>
  <si>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</si>
  <si>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</si>
  <si>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</si>
  <si>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</si>
  <si>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</si>
  <si>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</si>
  <si>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</si>
  <si>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</si>
  <si>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</si>
  <si>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</si>
  <si>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</si>
  <si>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</si>
  <si>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</si>
  <si>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</si>
  <si>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</si>
  <si>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</si>
  <si>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</si>
  <si>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</si>
  <si>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</si>
  <si>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</si>
  <si>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</si>
  <si>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</si>
  <si>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</si>
  <si>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</si>
  <si>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</si>
  <si>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</si>
  <si>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</si>
  <si>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</si>
  <si>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</si>
  <si>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</si>
  <si>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</si>
  <si>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</si>
  <si>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</si>
  <si>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</si>
  <si>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</si>
  <si>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</si>
  <si>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</si>
  <si>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</si>
  <si>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</si>
  <si>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</si>
  <si>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</si>
  <si>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</si>
  <si>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</si>
  <si>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</si>
  <si>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</si>
  <si>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</si>
  <si>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</si>
  <si>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</si>
  <si>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</si>
  <si>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</si>
  <si>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</si>
  <si>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</si>
  <si>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</si>
  <si>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</si>
  <si>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</si>
  <si>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</si>
  <si>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</si>
  <si>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</si>
  <si>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</si>
  <si>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</si>
  <si>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</si>
  <si>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</si>
  <si>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</si>
  <si>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</si>
  <si>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</si>
  <si>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</si>
  <si>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</si>
  <si>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</si>
  <si>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</si>
  <si>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</si>
  <si>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</si>
  <si>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</si>
  <si>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</si>
  <si>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</si>
  <si>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</si>
  <si>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</si>
  <si>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</si>
  <si>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</si>
  <si>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</si>
  <si>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</si>
  <si>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</si>
  <si>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</si>
  <si>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</si>
  <si>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</si>
  <si>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</si>
  <si>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</si>
  <si>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</si>
  <si>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</si>
  <si>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</si>
  <si>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</si>
  <si>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</si>
  <si>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</si>
  <si>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</si>
  <si>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</si>
  <si>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</si>
  <si>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</si>
  <si>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</si>
  <si>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</si>
  <si>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</si>
  <si>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</si>
  <si>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</si>
  <si>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</si>
  <si>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</si>
  <si>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</si>
  <si>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</si>
  <si>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</si>
  <si>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</si>
  <si>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</si>
  <si>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</si>
  <si>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</si>
  <si>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</si>
  <si>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</si>
  <si>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</si>
  <si>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</si>
  <si>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</si>
  <si>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</si>
  <si>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</si>
  <si>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</si>
  <si>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</si>
  <si>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</si>
  <si>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</si>
  <si>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</si>
  <si>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</si>
  <si>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</si>
  <si>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</si>
  <si>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</si>
  <si>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</si>
  <si>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</si>
  <si>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</si>
  <si>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</si>
  <si>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</si>
  <si>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</si>
  <si>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</si>
  <si>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</si>
  <si>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</si>
  <si>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</si>
  <si>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</si>
  <si>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</si>
  <si>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</si>
  <si>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</si>
  <si>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</si>
  <si>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</si>
  <si>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</si>
  <si>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</si>
  <si>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</si>
  <si>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</si>
  <si>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</si>
  <si>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</si>
  <si>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</si>
  <si>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</si>
  <si>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</si>
  <si>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</si>
  <si>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</si>
  <si>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</si>
  <si>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</si>
  <si>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</si>
  <si>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</si>
  <si>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</si>
  <si>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</si>
  <si>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</si>
  <si>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</si>
  <si>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</si>
  <si>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</si>
  <si>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</si>
  <si>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</si>
  <si>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</si>
  <si>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</si>
  <si>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</si>
  <si>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</si>
  <si>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</si>
  <si>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</si>
  <si>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</si>
  <si>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</si>
  <si>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</si>
  <si>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</si>
  <si>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</si>
  <si>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</si>
  <si>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</si>
  <si>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</si>
  <si>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</si>
  <si>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</si>
  <si>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</si>
  <si>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</si>
  <si>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</si>
  <si>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</si>
  <si>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</si>
  <si>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</si>
  <si>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</si>
  <si>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</si>
  <si>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</si>
  <si>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</si>
  <si>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</si>
  <si>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</si>
  <si>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</si>
  <si>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</si>
  <si>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</si>
  <si>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</si>
  <si>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</si>
  <si>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</si>
  <si>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</si>
  <si>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</si>
  <si>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</si>
  <si>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</si>
  <si>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</si>
  <si>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</si>
  <si>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</si>
  <si>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</si>
  <si>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</si>
  <si>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</si>
  <si>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</si>
  <si>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</si>
  <si>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</si>
  <si>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</si>
  <si>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</si>
  <si>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</si>
  <si>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</si>
  <si>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</si>
  <si>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</si>
  <si>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</si>
  <si>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</si>
  <si>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</si>
  <si>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</si>
  <si>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</si>
  <si>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</si>
  <si>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</si>
  <si>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</si>
  <si>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</si>
  <si>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</si>
  <si>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</si>
  <si>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</si>
  <si>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</si>
  <si>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</si>
  <si>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</si>
  <si>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</si>
  <si>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</si>
  <si>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</si>
  <si>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</si>
  <si>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</si>
  <si>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</si>
  <si>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</si>
  <si>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</si>
  <si>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</si>
  <si>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</si>
  <si>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</si>
  <si>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</si>
  <si>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</si>
  <si>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</si>
  <si>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</si>
  <si>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</si>
  <si>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</si>
  <si>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</si>
  <si>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</si>
  <si>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</si>
  <si>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</si>
  <si>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</si>
  <si>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</si>
  <si>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</si>
  <si>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</si>
  <si>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</si>
  <si>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</si>
  <si>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</si>
  <si>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</si>
  <si>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</si>
  <si>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</si>
  <si>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</si>
  <si>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</si>
  <si>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</si>
  <si>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</si>
  <si>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</si>
  <si>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</si>
  <si>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</si>
  <si>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</si>
  <si>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</si>
  <si>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</si>
  <si>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</si>
  <si>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</si>
  <si>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</si>
  <si>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</si>
  <si>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</si>
  <si>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</si>
  <si>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</si>
  <si>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</si>
  <si>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</si>
  <si>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</si>
  <si>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</si>
  <si>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</si>
  <si>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</si>
  <si>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</si>
  <si>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</si>
  <si>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</si>
  <si>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</si>
  <si>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</si>
  <si>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</si>
  <si>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</si>
  <si>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</si>
  <si>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</si>
  <si>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</si>
  <si>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</si>
  <si>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</si>
  <si>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</si>
  <si>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</si>
  <si>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</si>
  <si>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</si>
  <si>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</si>
  <si>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</si>
  <si>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</si>
  <si>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</si>
  <si>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</si>
  <si>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</si>
  <si>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</si>
  <si>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</si>
  <si>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</si>
  <si>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</si>
  <si>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</si>
  <si>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</si>
  <si>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</si>
  <si>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</si>
  <si>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</si>
  <si>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</si>
  <si>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</si>
  <si>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</si>
  <si>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</si>
  <si>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</si>
  <si>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</si>
  <si>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</si>
  <si>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</si>
  <si>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</si>
  <si>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</si>
  <si>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</si>
  <si>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</si>
  <si>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</si>
  <si>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</si>
  <si>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</si>
  <si>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</si>
  <si>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</si>
  <si>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</si>
  <si>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</si>
  <si>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</si>
  <si>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</si>
  <si>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</si>
  <si>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</si>
  <si>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</si>
  <si>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</si>
  <si>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</si>
  <si>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</si>
  <si>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</si>
  <si>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</si>
  <si>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</si>
  <si>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</si>
  <si>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</si>
  <si>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</si>
  <si>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</si>
  <si>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</si>
  <si>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</si>
  <si>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</si>
  <si>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</si>
  <si>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</si>
  <si>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</si>
  <si>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</si>
  <si>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</si>
  <si>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</si>
  <si>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</si>
  <si>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</si>
  <si>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</si>
  <si>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</si>
  <si>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</si>
  <si>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</si>
  <si>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</si>
  <si>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</si>
  <si>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</si>
  <si>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</si>
  <si>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</si>
  <si>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</si>
  <si>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</si>
  <si>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</si>
  <si>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</si>
  <si>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</si>
  <si>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</si>
  <si>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</si>
  <si>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</si>
  <si>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</si>
  <si>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</si>
  <si>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</si>
  <si>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</si>
  <si>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</si>
  <si>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</si>
  <si>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</si>
  <si>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</si>
  <si>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</si>
  <si>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</si>
  <si>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</si>
  <si>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</si>
  <si>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</si>
  <si>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</si>
  <si>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</si>
  <si>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</si>
  <si>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</si>
  <si>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</si>
  <si>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</si>
  <si>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</si>
  <si>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</si>
  <si>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</si>
  <si>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</si>
  <si>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</si>
  <si>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</si>
  <si>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</si>
  <si>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</si>
  <si>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</si>
  <si>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</si>
  <si>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</si>
  <si>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</si>
  <si>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</si>
  <si>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</si>
  <si>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</si>
  <si>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</si>
  <si>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</si>
  <si>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</si>
  <si>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</si>
  <si>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</si>
  <si>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</si>
  <si>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</si>
  <si>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</si>
  <si>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</si>
  <si>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</si>
  <si>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</si>
  <si>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</si>
  <si>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</si>
  <si>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</si>
  <si>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</si>
  <si>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</si>
  <si>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</si>
  <si>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</si>
  <si>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</si>
  <si>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</si>
  <si>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</si>
  <si>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</si>
  <si>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</si>
  <si>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</si>
  <si>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</si>
  <si>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</si>
  <si>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</si>
  <si>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</si>
  <si>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</si>
  <si>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</si>
  <si>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</si>
  <si>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</si>
  <si>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</si>
  <si>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</si>
  <si>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</si>
  <si>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</si>
  <si>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</si>
  <si>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</si>
  <si>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</si>
  <si>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</si>
  <si>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</si>
  <si>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</si>
  <si>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</si>
  <si>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</si>
  <si>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</si>
  <si>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</si>
  <si>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</si>
  <si>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</si>
  <si>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</si>
  <si>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</si>
  <si>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</si>
  <si>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</si>
  <si>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</si>
  <si>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</si>
  <si>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</si>
  <si>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</si>
  <si>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</si>
  <si>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</si>
  <si>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</si>
  <si>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</si>
  <si>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</si>
  <si>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</si>
  <si>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</si>
  <si>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</si>
  <si>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</si>
  <si>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</si>
  <si>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</si>
  <si>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</si>
  <si>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</si>
  <si>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</si>
  <si>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</si>
  <si>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</si>
  <si>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</si>
  <si>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</si>
  <si>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</si>
  <si>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</si>
  <si>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</si>
  <si>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</si>
  <si>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</si>
  <si>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</si>
  <si>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</si>
  <si>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</si>
  <si>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</si>
  <si>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</si>
  <si>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</si>
  <si>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</si>
  <si>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</si>
  <si>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</si>
  <si>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</si>
  <si>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</si>
  <si>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</si>
  <si>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</si>
  <si>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</si>
  <si>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</si>
  <si>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</si>
  <si>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</si>
  <si>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</si>
  <si>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</si>
  <si>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</si>
  <si>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</si>
  <si>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</si>
  <si>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</si>
  <si>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</si>
  <si>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</si>
  <si>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</si>
  <si>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</si>
  <si>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</si>
  <si>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</si>
  <si>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</si>
  <si>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</si>
  <si>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</si>
  <si>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</si>
  <si>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</si>
  <si>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</si>
  <si>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</si>
  <si>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</si>
  <si>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</si>
  <si>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</si>
  <si>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</si>
  <si>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</si>
  <si>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</si>
  <si>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</si>
  <si>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</si>
  <si>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</si>
  <si>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</si>
  <si>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</si>
  <si>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</si>
  <si>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</si>
  <si>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</si>
  <si>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</si>
  <si>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</si>
  <si>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</si>
  <si>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</si>
  <si>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</si>
  <si>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</si>
  <si>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</si>
  <si>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</si>
  <si>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</si>
  <si>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</si>
  <si>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</si>
  <si>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</si>
  <si>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</si>
  <si>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</si>
  <si>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</si>
  <si>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</si>
  <si>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</si>
  <si>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</si>
  <si>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</si>
  <si>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</si>
  <si>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</si>
  <si>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</si>
  <si>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</si>
  <si>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</si>
  <si>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</si>
  <si>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</si>
  <si>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</si>
  <si>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</si>
  <si>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</si>
  <si>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</si>
  <si>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</si>
  <si>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</si>
  <si>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</si>
  <si>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</si>
  <si>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</si>
  <si>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</si>
  <si>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</si>
  <si>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</si>
  <si>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</si>
  <si>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</si>
  <si>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</si>
  <si>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</si>
  <si>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</si>
  <si>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</si>
  <si>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</si>
  <si>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</si>
  <si>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</si>
  <si>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</si>
  <si>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</si>
  <si>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</si>
  <si>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</si>
  <si>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</si>
  <si>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</si>
  <si>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</si>
  <si>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</si>
  <si>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</si>
  <si>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</si>
  <si>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</si>
  <si>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</si>
  <si>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</si>
  <si>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</si>
  <si>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</si>
  <si>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</si>
  <si>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</si>
  <si>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</si>
  <si>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</si>
  <si>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</si>
  <si>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</si>
  <si>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</si>
  <si>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</si>
  <si>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</si>
  <si>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</si>
  <si>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</si>
  <si>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</si>
  <si>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</si>
  <si>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</si>
  <si>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</si>
  <si>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</si>
  <si>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</si>
  <si>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</si>
  <si>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</si>
  <si>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</si>
  <si>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</si>
  <si>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</si>
  <si>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</si>
  <si>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</si>
  <si>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</si>
  <si>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</si>
  <si>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</si>
  <si>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</si>
  <si>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</si>
  <si>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</si>
  <si>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</si>
  <si>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</si>
  <si>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</si>
  <si>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</si>
  <si>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</si>
  <si>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</si>
  <si>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</si>
  <si>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</si>
  <si>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</si>
  <si>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</si>
  <si>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</si>
  <si>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</si>
  <si>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</si>
  <si>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</si>
  <si>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</si>
  <si>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</si>
  <si>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</si>
  <si>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</si>
  <si>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</si>
  <si>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</si>
  <si>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</si>
  <si>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</si>
  <si>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</si>
  <si>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</si>
  <si>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</si>
  <si>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</si>
  <si>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</si>
  <si>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</si>
  <si>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</si>
  <si>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</si>
  <si>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</si>
  <si>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</si>
  <si>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</si>
  <si>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</si>
  <si>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</si>
  <si>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</si>
  <si>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</si>
  <si>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</si>
  <si>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</si>
  <si>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</si>
  <si>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</si>
  <si>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</si>
  <si>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</si>
  <si>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</si>
  <si>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</si>
  <si>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</si>
  <si>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</si>
  <si>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</si>
  <si>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</si>
  <si>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</si>
  <si>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</si>
  <si>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</si>
  <si>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</si>
  <si>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</si>
  <si>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</si>
  <si>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</si>
  <si>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</si>
  <si>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</si>
  <si>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</si>
  <si>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</si>
  <si>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</si>
  <si>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</si>
  <si>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</si>
  <si>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</si>
  <si>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</si>
  <si>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</si>
  <si>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</si>
  <si>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</si>
  <si>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</si>
  <si>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</si>
  <si>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</si>
  <si>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</si>
  <si>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</si>
  <si>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</si>
  <si>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</si>
  <si>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</si>
  <si>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</si>
  <si>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</si>
  <si>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</si>
  <si>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</si>
  <si>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</si>
  <si>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</si>
  <si>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</si>
  <si>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</si>
  <si>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</si>
  <si>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</si>
  <si>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</si>
  <si>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</si>
  <si>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</si>
  <si>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</si>
  <si>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</si>
  <si>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</si>
  <si>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</si>
  <si>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</si>
  <si>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</si>
  <si>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</si>
  <si>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</si>
  <si>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</si>
  <si>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</si>
  <si>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</si>
  <si>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</si>
  <si>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</si>
  <si>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</si>
  <si>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</si>
  <si>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</si>
  <si>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</si>
  <si>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</si>
  <si>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</si>
  <si>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</si>
  <si>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</si>
  <si>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</si>
  <si>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</si>
  <si>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</si>
  <si>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</si>
  <si>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</si>
  <si>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</si>
  <si>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</si>
  <si>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</si>
  <si>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</si>
  <si>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</si>
  <si>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</si>
  <si>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</si>
  <si>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</si>
  <si>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</si>
  <si>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</si>
  <si>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</si>
  <si>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</si>
  <si>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</si>
  <si>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</si>
  <si>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</si>
  <si>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</si>
  <si>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</si>
  <si>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</si>
  <si>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</si>
  <si>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</si>
  <si>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</si>
  <si>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</si>
  <si>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</si>
  <si>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</si>
  <si>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</si>
  <si>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</si>
  <si>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</si>
  <si>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</si>
  <si>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</si>
  <si>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</si>
  <si>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</si>
  <si>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</si>
  <si>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</si>
  <si>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</si>
  <si>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</si>
  <si>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</si>
  <si>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</si>
  <si>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</si>
  <si>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</si>
  <si>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</si>
  <si>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</si>
  <si>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</si>
  <si>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</si>
  <si>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</si>
  <si>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</si>
  <si>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</si>
  <si>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</si>
  <si>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</si>
  <si>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</si>
  <si>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</si>
  <si>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</si>
  <si>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</si>
  <si>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</si>
  <si>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</si>
  <si>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</si>
  <si>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</si>
  <si>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</si>
  <si>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</si>
  <si>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</si>
  <si>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</si>
  <si>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</si>
  <si>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</si>
  <si>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</si>
  <si>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</si>
  <si>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</si>
  <si>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</si>
  <si>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</si>
  <si>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</si>
  <si>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</si>
  <si>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</si>
  <si>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</si>
  <si>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</si>
  <si>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</si>
  <si>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</si>
  <si>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</si>
  <si>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</si>
  <si>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</si>
  <si>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</si>
  <si>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</si>
  <si>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</si>
  <si>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</si>
  <si>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</si>
  <si>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</si>
  <si>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</si>
  <si>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</si>
  <si>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</si>
  <si>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</si>
  <si>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</si>
  <si>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</si>
  <si>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</si>
  <si>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</si>
  <si>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</si>
  <si>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</si>
  <si>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</si>
  <si>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</si>
  <si>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</si>
  <si>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</si>
  <si>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</si>
  <si>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</si>
  <si>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</si>
  <si>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</si>
  <si>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</si>
  <si>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</si>
  <si>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</si>
  <si>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</si>
  <si>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</si>
  <si>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</si>
  <si>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</si>
  <si>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</si>
  <si>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</si>
  <si>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</si>
  <si>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</si>
  <si>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</si>
  <si>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</si>
  <si>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</si>
  <si>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</si>
  <si>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</si>
  <si>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</si>
  <si>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</si>
  <si>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</si>
  <si>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</si>
  <si>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</si>
  <si>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</si>
  <si>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</si>
  <si>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</si>
  <si>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</si>
  <si>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</si>
  <si>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</si>
  <si>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</si>
  <si>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</si>
  <si>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</si>
  <si>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</si>
  <si>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</si>
  <si>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</si>
  <si>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</si>
  <si>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</si>
  <si>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</si>
  <si>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</si>
  <si>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</si>
  <si>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</si>
  <si>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</si>
  <si>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</si>
  <si>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</si>
  <si>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</si>
  <si>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</si>
  <si>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</si>
  <si>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</si>
  <si>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</si>
  <si>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</si>
  <si>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</si>
  <si>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</si>
  <si>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</si>
  <si>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</si>
  <si>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</si>
  <si>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</si>
  <si>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</si>
  <si>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</si>
  <si>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</si>
  <si>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</si>
  <si>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</si>
  <si>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</si>
  <si>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</si>
  <si>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</si>
  <si>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</si>
  <si>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</si>
  <si>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</si>
  <si>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</si>
  <si>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</si>
  <si>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</si>
  <si>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</si>
  <si>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</si>
  <si>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</si>
  <si>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</si>
  <si>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</si>
  <si>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</si>
  <si>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</si>
  <si>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</si>
  <si>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</si>
  <si>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</si>
  <si>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</si>
  <si>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</si>
  <si>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</si>
  <si>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</si>
  <si>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</si>
  <si>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</si>
  <si>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</si>
  <si>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</si>
  <si>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</si>
  <si>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</si>
  <si>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</si>
  <si>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</si>
  <si>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</si>
  <si>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</si>
  <si>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</si>
  <si>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</si>
  <si>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</si>
  <si>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</si>
  <si>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</si>
  <si>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</si>
  <si>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</si>
  <si>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</si>
  <si>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</si>
  <si>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</si>
  <si>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</si>
  <si>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</si>
  <si>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</si>
  <si>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</si>
  <si>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</si>
  <si>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</si>
  <si>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</si>
  <si>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</si>
  <si>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</si>
  <si>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</si>
  <si>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</si>
  <si>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</si>
  <si>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</si>
  <si>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</si>
  <si>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</si>
  <si>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</si>
  <si>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</si>
  <si>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</si>
  <si>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</si>
  <si>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</si>
  <si>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</si>
  <si>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</si>
  <si>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</si>
  <si>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</si>
  <si>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</si>
  <si>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</si>
  <si>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</si>
  <si>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</si>
  <si>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</si>
  <si>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</si>
  <si>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</si>
  <si>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</si>
  <si>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</si>
  <si>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</si>
  <si>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</si>
  <si>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</si>
  <si>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</si>
  <si>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</si>
  <si>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</si>
  <si>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</si>
  <si>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</si>
  <si>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</si>
  <si>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</si>
  <si>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</si>
  <si>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</si>
  <si>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</si>
  <si>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</si>
  <si>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</si>
  <si>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</si>
  <si>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</si>
  <si>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</si>
  <si>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</si>
  <si>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</si>
  <si>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</si>
  <si>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</si>
  <si>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</si>
  <si>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</si>
  <si>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</si>
  <si>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</si>
  <si>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</si>
  <si>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</si>
  <si>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</si>
  <si>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</si>
  <si>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</si>
  <si>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</si>
  <si>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</si>
  <si>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</si>
  <si>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</si>
  <si>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</si>
  <si>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</si>
  <si>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</si>
  <si>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</si>
  <si>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</si>
  <si>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</si>
  <si>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</si>
  <si>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</si>
  <si>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</si>
  <si>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</si>
  <si>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</si>
  <si>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</si>
  <si>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</si>
  <si>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</si>
  <si>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</si>
  <si>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</si>
  <si>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</si>
  <si>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</si>
  <si>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</si>
  <si>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</si>
  <si>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</si>
  <si>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</si>
  <si>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</si>
  <si>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</si>
  <si>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</si>
  <si>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</si>
  <si>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</si>
  <si>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</si>
  <si>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</si>
  <si>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</si>
  <si>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</si>
  <si>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</si>
  <si>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</si>
  <si>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</si>
  <si>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</si>
  <si>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</si>
  <si>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</si>
  <si>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</si>
  <si>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</si>
  <si>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</si>
  <si>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</si>
  <si>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</si>
  <si>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</si>
  <si>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</si>
  <si>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</si>
  <si>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</si>
  <si>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</si>
  <si>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</si>
  <si>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</si>
  <si>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</si>
  <si>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</si>
  <si>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</si>
  <si>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</si>
  <si>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</si>
  <si>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</si>
  <si>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</si>
  <si>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</si>
  <si>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</si>
  <si>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</si>
  <si>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</si>
  <si>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</si>
  <si>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</si>
  <si>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</si>
  <si>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</si>
  <si>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</si>
  <si>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</si>
  <si>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</si>
  <si>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</si>
  <si>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</si>
  <si>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</si>
  <si>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</si>
  <si>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</si>
  <si>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</si>
  <si>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</si>
  <si>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</si>
  <si>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</si>
  <si>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</si>
  <si>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</si>
  <si>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</si>
  <si>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</si>
  <si>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</si>
  <si>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</si>
  <si>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</si>
  <si>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</si>
  <si>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</si>
  <si>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</si>
  <si>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</si>
  <si>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</si>
  <si>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</si>
  <si>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</si>
  <si>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</si>
  <si>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</si>
  <si>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</si>
  <si>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</si>
  <si>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</si>
  <si>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</si>
  <si>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</si>
  <si>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</si>
  <si>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</si>
  <si>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</si>
  <si>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</si>
  <si>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</si>
  <si>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</si>
  <si>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</si>
  <si>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</si>
  <si>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</si>
  <si>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</si>
  <si>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</si>
  <si>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</si>
  <si>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</si>
  <si>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</si>
  <si>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</si>
  <si>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</si>
  <si>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</si>
  <si>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</si>
  <si>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</si>
  <si>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</si>
  <si>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</si>
  <si>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</si>
  <si>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</si>
  <si>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</si>
  <si>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</si>
  <si>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</si>
  <si>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</si>
  <si>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</si>
  <si>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</si>
  <si>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</si>
  <si>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</si>
  <si>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</si>
  <si>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</si>
  <si>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</si>
  <si>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</si>
  <si>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</si>
  <si>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</si>
  <si>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</si>
  <si>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</si>
  <si>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</si>
  <si>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</si>
  <si>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</si>
  <si>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</si>
  <si>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</si>
  <si>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</si>
  <si>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</si>
  <si>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</si>
  <si>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</si>
  <si>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</si>
  <si>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</si>
  <si>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</si>
  <si>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</si>
  <si>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</si>
  <si>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</si>
  <si>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</si>
  <si>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</si>
  <si>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</si>
  <si>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</si>
  <si>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</si>
  <si>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</si>
  <si>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</si>
  <si>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</si>
  <si>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</si>
  <si>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</si>
  <si>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</si>
  <si>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</si>
  <si>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</si>
  <si>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</si>
  <si>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</si>
  <si>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</si>
  <si>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</si>
  <si>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</si>
  <si>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</si>
  <si>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</si>
  <si>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</si>
  <si>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</si>
  <si>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</si>
  <si>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</si>
  <si>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</si>
  <si>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</si>
  <si>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</si>
  <si>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</si>
  <si>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</si>
  <si>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</si>
  <si>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</si>
  <si>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</si>
  <si>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</si>
  <si>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</si>
  <si>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</si>
  <si>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</si>
  <si>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</si>
  <si>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</si>
  <si>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</si>
  <si>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</si>
  <si>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</si>
  <si>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</si>
  <si>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</si>
  <si>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</si>
  <si>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</si>
  <si>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</si>
  <si>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</si>
  <si>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</si>
  <si>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</si>
  <si>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</si>
  <si>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</si>
  <si>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</si>
  <si>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</si>
  <si>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</si>
  <si>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</si>
  <si>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</si>
  <si>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</si>
  <si>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</si>
  <si>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</si>
  <si>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</si>
  <si>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</si>
  <si>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</si>
  <si>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</si>
  <si>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</si>
  <si>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</si>
  <si>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</si>
  <si>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</si>
  <si>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</si>
  <si>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</si>
  <si>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</si>
  <si>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</si>
  <si>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</si>
  <si>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</si>
  <si>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</si>
  <si>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</si>
  <si>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</si>
  <si>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</si>
  <si>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</si>
  <si>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</si>
  <si>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</si>
  <si>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</si>
  <si>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</si>
  <si>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</si>
  <si>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</si>
  <si>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</si>
  <si>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</si>
  <si>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</si>
  <si>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</si>
  <si>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</si>
  <si>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</si>
  <si>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</si>
  <si>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</si>
  <si>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</si>
  <si>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</si>
  <si>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</si>
  <si>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</si>
  <si>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</si>
  <si>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</si>
  <si>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</si>
  <si>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</si>
  <si>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</si>
  <si>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</si>
  <si>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</si>
  <si>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</si>
  <si>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</si>
  <si>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</si>
  <si>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</si>
  <si>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</si>
  <si>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</si>
  <si>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</si>
  <si>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</si>
  <si>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</si>
  <si>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</si>
  <si>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</si>
  <si>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</si>
  <si>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</si>
  <si>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</si>
  <si>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</si>
  <si>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</si>
  <si>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</si>
  <si>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</si>
  <si>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</si>
  <si>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</si>
  <si>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</si>
  <si>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</si>
  <si>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</si>
  <si>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</si>
  <si>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</si>
  <si>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</si>
  <si>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</si>
  <si>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</si>
  <si>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</si>
  <si>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</si>
  <si>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</si>
  <si>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</si>
  <si>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</si>
  <si>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</si>
  <si>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</si>
  <si>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</si>
  <si>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</si>
  <si>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</si>
  <si>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</si>
  <si>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</si>
  <si>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</si>
  <si>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</si>
  <si>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</si>
  <si>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</si>
  <si>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</si>
  <si>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</si>
  <si>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</si>
  <si>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</si>
  <si>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</si>
  <si>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</si>
  <si>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</si>
  <si>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</si>
  <si>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</si>
  <si>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</si>
  <si>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</si>
  <si>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</si>
  <si>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</si>
  <si>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</si>
  <si>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</si>
  <si>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</si>
  <si>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</si>
  <si>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</si>
  <si>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</si>
  <si>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</si>
  <si>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</si>
  <si>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</si>
  <si>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</si>
  <si>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</si>
  <si>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</si>
  <si>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</si>
  <si>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</si>
  <si>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</si>
  <si>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</si>
  <si>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</si>
  <si>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</si>
  <si>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</si>
  <si>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</si>
  <si>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</si>
  <si>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</si>
  <si>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</si>
  <si>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</si>
  <si>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</si>
  <si>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</si>
  <si>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</si>
  <si>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</si>
  <si>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</si>
  <si>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</si>
  <si>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</si>
  <si>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</si>
  <si>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</si>
  <si>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</si>
  <si>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</si>
  <si>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</si>
  <si>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</si>
  <si>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</si>
  <si>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</si>
  <si>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</si>
  <si>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</si>
  <si>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</si>
  <si>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</si>
  <si>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</si>
  <si>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</si>
  <si>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</si>
  <si>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</si>
  <si>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</si>
  <si>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</si>
  <si>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</si>
  <si>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</si>
  <si>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</si>
  <si>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</si>
  <si>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</si>
  <si>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</si>
  <si>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</si>
  <si>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</si>
  <si>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</si>
  <si>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</si>
  <si>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</si>
  <si>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</si>
  <si>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</si>
  <si>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</si>
  <si>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</si>
  <si>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</si>
  <si>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</si>
  <si>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</si>
  <si>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</si>
  <si>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</si>
  <si>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</si>
  <si>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</si>
  <si>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</si>
  <si>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</si>
  <si>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</si>
  <si>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</si>
  <si>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</si>
  <si>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</si>
  <si>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</si>
  <si>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</si>
  <si>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</si>
  <si>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</si>
  <si>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</si>
  <si>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</si>
  <si>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</si>
  <si>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</si>
  <si>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</si>
  <si>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</si>
  <si>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</si>
  <si>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</si>
  <si>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</si>
  <si>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</si>
  <si>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</si>
  <si>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</si>
  <si>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</si>
  <si>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</si>
  <si>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</si>
  <si>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</si>
  <si>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</si>
  <si>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</si>
  <si>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</si>
  <si>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</si>
  <si>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</si>
  <si>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</si>
  <si>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</si>
  <si>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</si>
  <si>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</si>
  <si>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</si>
  <si>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</si>
  <si>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</si>
  <si>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</si>
  <si>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</si>
  <si>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</si>
  <si>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</si>
  <si>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</si>
  <si>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</si>
  <si>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</si>
  <si>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</si>
  <si>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</si>
  <si>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</si>
  <si>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</si>
  <si>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</si>
  <si>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</si>
  <si>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</si>
  <si>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</si>
  <si>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</si>
  <si>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</si>
  <si>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</si>
  <si>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</si>
  <si>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</si>
  <si>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</si>
  <si>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</si>
  <si>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</si>
  <si>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</si>
  <si>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</si>
  <si>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</si>
  <si>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</si>
  <si>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</si>
  <si>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</si>
  <si>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</si>
  <si>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</si>
  <si>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</si>
  <si>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</si>
  <si>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</si>
  <si>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</si>
  <si>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</si>
  <si>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</si>
  <si>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</si>
  <si>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</si>
  <si>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</si>
  <si>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</si>
  <si>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</si>
  <si>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</si>
  <si>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</si>
  <si>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</si>
  <si>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</si>
  <si>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</si>
  <si>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</si>
  <si>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</si>
  <si>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</si>
  <si>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</si>
  <si>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</si>
  <si>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</si>
  <si>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</si>
  <si>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</si>
  <si>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</si>
  <si>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</si>
  <si>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</si>
  <si>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</si>
  <si>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</si>
  <si>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</si>
  <si>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</si>
  <si>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</si>
  <si>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</si>
  <si>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</si>
  <si>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</si>
  <si>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</si>
  <si>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</si>
  <si>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</si>
  <si>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</si>
  <si>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</si>
  <si>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</si>
  <si>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</si>
  <si>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</si>
  <si>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</si>
  <si>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</si>
  <si>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</si>
  <si>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</si>
  <si>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</si>
  <si>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</si>
  <si>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</si>
  <si>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</si>
  <si>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</si>
  <si>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</si>
  <si>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</si>
  <si>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</si>
  <si>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</si>
  <si>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</si>
  <si>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</si>
  <si>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</si>
  <si>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</si>
  <si>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</si>
  <si>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</si>
  <si>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</si>
  <si>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</si>
  <si>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</si>
  <si>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</si>
  <si>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</si>
  <si>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</si>
  <si>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</si>
  <si>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</si>
  <si>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</si>
  <si>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</si>
  <si>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</si>
  <si>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</si>
  <si>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</si>
  <si>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</si>
  <si>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</si>
  <si>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</si>
  <si>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</si>
  <si>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</si>
  <si>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</si>
  <si>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</si>
  <si>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</si>
  <si>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</si>
  <si>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</si>
  <si>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</si>
  <si>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</si>
  <si>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</si>
  <si>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</si>
  <si>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</si>
  <si>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</si>
  <si>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</si>
  <si>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</si>
  <si>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</si>
  <si>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</si>
  <si>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</si>
  <si>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</si>
  <si>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</si>
  <si>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</si>
  <si>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</si>
  <si>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</si>
  <si>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</si>
  <si>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</si>
  <si>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</si>
  <si>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</si>
  <si>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</si>
  <si>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</si>
  <si>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</si>
  <si>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</si>
  <si>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</si>
  <si>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</si>
  <si>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</si>
  <si>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</si>
  <si>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</si>
  <si>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</si>
  <si>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</si>
  <si>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</si>
  <si>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</si>
  <si>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</si>
  <si>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</si>
  <si>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</si>
  <si>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</si>
  <si>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</si>
  <si>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</si>
  <si>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</si>
  <si>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</si>
  <si>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</si>
  <si>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</si>
  <si>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</si>
  <si>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</si>
  <si>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</si>
  <si>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</si>
  <si>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</si>
  <si>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</si>
  <si>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</si>
  <si>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</si>
  <si>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</si>
  <si>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</si>
  <si>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</si>
  <si>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</si>
  <si>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</si>
  <si>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</si>
  <si>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</si>
  <si>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</si>
  <si>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</si>
  <si>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</si>
  <si>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</si>
  <si>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</si>
  <si>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</si>
  <si>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</si>
  <si>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</si>
  <si>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</si>
  <si>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</si>
  <si>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</si>
  <si>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</si>
  <si>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</si>
  <si>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</si>
  <si>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</si>
  <si>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</si>
  <si>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</si>
  <si>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</si>
  <si>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</si>
  <si>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</si>
  <si>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</si>
  <si>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</si>
  <si>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</si>
  <si>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</si>
  <si>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</si>
  <si>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</si>
  <si>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</si>
  <si>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</si>
  <si>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</si>
  <si>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</si>
  <si>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</si>
  <si>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</si>
  <si>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</si>
  <si>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</si>
  <si>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</si>
  <si>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</si>
  <si>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</si>
  <si>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</si>
  <si>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</si>
  <si>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</si>
  <si>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</si>
  <si>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</si>
  <si>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</si>
  <si>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</si>
  <si>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</si>
  <si>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</si>
  <si>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</si>
  <si>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</si>
  <si>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</si>
  <si>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</si>
  <si>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</si>
  <si>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</si>
  <si>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</si>
  <si>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</si>
  <si>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</si>
  <si>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</si>
  <si>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</si>
  <si>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</si>
  <si>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</si>
  <si>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</si>
  <si>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</si>
  <si>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</si>
  <si>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</si>
  <si>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</si>
  <si>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</si>
  <si>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</si>
  <si>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</si>
  <si>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</si>
  <si>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</si>
  <si>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</si>
  <si>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</si>
  <si>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</si>
  <si>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</si>
  <si>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</si>
  <si>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</si>
  <si>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</si>
  <si>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</si>
  <si>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</si>
  <si>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</si>
  <si>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</si>
  <si>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</si>
  <si>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</si>
  <si>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</si>
  <si>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</si>
  <si>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</si>
  <si>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</si>
  <si>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</si>
  <si>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</si>
  <si>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</si>
  <si>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</si>
  <si>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</si>
  <si>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</si>
  <si>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</si>
  <si>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</si>
  <si>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</si>
  <si>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</si>
  <si>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</si>
  <si>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</si>
  <si>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</si>
  <si>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</si>
  <si>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</si>
  <si>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</si>
  <si>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</si>
  <si>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</si>
  <si>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</si>
  <si>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</si>
  <si>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</si>
  <si>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</si>
  <si>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</si>
  <si>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</si>
  <si>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</si>
  <si>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</si>
  <si>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</si>
  <si>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</si>
  <si>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</si>
  <si>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</si>
  <si>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</si>
  <si>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</si>
  <si>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</si>
  <si>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</si>
  <si>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</si>
  <si>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</si>
  <si>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</si>
  <si>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</si>
  <si>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</si>
  <si>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</si>
  <si>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</si>
  <si>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</si>
  <si>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</si>
  <si>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</si>
  <si>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</si>
  <si>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</si>
  <si>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</si>
  <si>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</si>
  <si>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</si>
  <si>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</si>
  <si>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</si>
  <si>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</si>
  <si>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</si>
  <si>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</si>
  <si>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</si>
  <si>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</si>
  <si>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</si>
  <si>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</si>
  <si>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</si>
  <si>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</si>
  <si>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</si>
  <si>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</si>
  <si>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</si>
  <si>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</si>
  <si>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</si>
  <si>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</si>
  <si>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</si>
  <si>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</si>
  <si>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</si>
  <si>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</si>
  <si>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</si>
  <si>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</si>
  <si>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</si>
  <si>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</si>
  <si>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</si>
  <si>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</si>
  <si>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</si>
  <si>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</si>
  <si>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</si>
  <si>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</si>
  <si>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</si>
  <si>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</si>
  <si>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</si>
  <si>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</si>
  <si>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</si>
  <si>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</si>
  <si>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</si>
  <si>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</si>
  <si>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</si>
  <si>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</si>
  <si>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</si>
  <si>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</si>
  <si>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</si>
  <si>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</si>
  <si>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</si>
  <si>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</si>
  <si>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</si>
  <si>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</si>
  <si>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</si>
  <si>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</si>
  <si>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</si>
  <si>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</si>
  <si>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</si>
  <si>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</si>
  <si>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</si>
  <si>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</si>
  <si>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</si>
  <si>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</si>
  <si>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</si>
  <si>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</si>
  <si>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</si>
  <si>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</si>
  <si>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</si>
  <si>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</si>
  <si>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</si>
  <si>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</si>
  <si>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</si>
  <si>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</si>
  <si>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</si>
  <si>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</si>
  <si>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</si>
  <si>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</si>
  <si>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</si>
  <si>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</si>
  <si>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</si>
  <si>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</si>
  <si>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</si>
  <si>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</si>
  <si>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</si>
  <si>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</si>
  <si>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</si>
  <si>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</si>
  <si>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</si>
  <si>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</si>
  <si>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</si>
  <si>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</si>
  <si>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</si>
  <si>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</si>
  <si>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</si>
  <si>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</si>
  <si>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</si>
  <si>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</si>
  <si>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</si>
  <si>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</si>
  <si>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</si>
  <si>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</si>
  <si>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</si>
  <si>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</si>
  <si>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</si>
  <si>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</si>
  <si>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</si>
  <si>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</si>
  <si>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</si>
  <si>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</si>
  <si>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</si>
  <si>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</si>
  <si>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</si>
  <si>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</si>
  <si>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</si>
  <si>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</si>
  <si>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</si>
  <si>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</si>
  <si>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</si>
  <si>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</si>
  <si>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</si>
  <si>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</si>
  <si>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</si>
  <si>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</si>
  <si>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</si>
  <si>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</si>
  <si>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</si>
  <si>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</si>
  <si>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</si>
  <si>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</si>
  <si>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</si>
  <si>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</si>
  <si>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</si>
  <si>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</si>
  <si>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</si>
  <si>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</si>
  <si>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</si>
  <si>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</si>
  <si>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</si>
  <si>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</si>
  <si>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</si>
  <si>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</si>
  <si>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</si>
  <si>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</si>
  <si>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</si>
  <si>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</si>
  <si>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</si>
  <si>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</si>
  <si>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</si>
  <si>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</si>
  <si>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</si>
  <si>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</si>
  <si>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</si>
  <si>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</si>
  <si>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</si>
  <si>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</si>
  <si>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</si>
  <si>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</si>
  <si>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</si>
  <si>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</si>
  <si>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</si>
  <si>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</si>
  <si>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</si>
  <si>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</si>
  <si>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</si>
  <si>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</si>
  <si>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</si>
  <si>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</si>
  <si>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</si>
  <si>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</si>
  <si>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</si>
  <si>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</si>
  <si>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</si>
  <si>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</si>
  <si>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</si>
  <si>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</si>
  <si>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</si>
  <si>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</si>
  <si>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</si>
  <si>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</si>
  <si>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</si>
  <si>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</si>
  <si>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</si>
  <si>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</si>
  <si>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</si>
  <si>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</si>
  <si>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</si>
  <si>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</si>
  <si>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</si>
  <si>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</si>
  <si>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</si>
  <si>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</si>
  <si>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</si>
  <si>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</si>
  <si>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</si>
  <si>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</si>
  <si>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</si>
  <si>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</si>
  <si>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</si>
  <si>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</si>
  <si>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</si>
  <si>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</si>
  <si>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</si>
  <si>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</si>
  <si>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</si>
  <si>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</si>
  <si>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</si>
  <si>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</si>
  <si>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</si>
  <si>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</si>
  <si>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</si>
  <si>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</si>
  <si>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</si>
  <si>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</si>
  <si>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</si>
  <si>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</si>
  <si>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</si>
  <si>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</si>
  <si>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</si>
  <si>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</si>
  <si>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</si>
  <si>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</si>
  <si>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</si>
  <si>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</si>
  <si>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</si>
  <si>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</si>
  <si>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</si>
  <si>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</si>
  <si>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</si>
  <si>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</si>
  <si>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</si>
  <si>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</si>
  <si>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</si>
  <si>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</si>
  <si>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</si>
  <si>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</si>
  <si>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</si>
  <si>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</si>
  <si>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</si>
  <si>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</si>
  <si>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</si>
  <si>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</si>
  <si>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</si>
  <si>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</si>
  <si>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</si>
  <si>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</si>
  <si>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</si>
  <si>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</si>
  <si>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</si>
  <si>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</si>
  <si>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</si>
  <si>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</si>
  <si>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</si>
  <si>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</si>
  <si>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</si>
  <si>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</si>
  <si>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</si>
  <si>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</si>
  <si>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</si>
  <si>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</si>
  <si>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</si>
  <si>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</si>
  <si>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</si>
  <si>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</si>
  <si>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</si>
  <si>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</si>
  <si>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</si>
  <si>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</si>
  <si>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</si>
  <si>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</si>
  <si>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</si>
  <si>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</si>
  <si>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</si>
  <si>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</si>
  <si>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</si>
  <si>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</si>
  <si>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</si>
  <si>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</si>
  <si>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</si>
  <si>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</si>
  <si>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</si>
  <si>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</si>
  <si>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</si>
  <si>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</si>
  <si>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</si>
  <si>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</si>
  <si>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</si>
  <si>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</si>
  <si>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</si>
  <si>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</si>
  <si>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</si>
  <si>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</si>
  <si>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</si>
  <si>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</si>
  <si>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</si>
  <si>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</si>
  <si>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</si>
  <si>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</si>
  <si>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</si>
  <si>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</si>
  <si>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</si>
  <si>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</si>
  <si>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</si>
  <si>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</si>
  <si>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REALIZAÇAO DE LEIÃO PARA VENDA DE BENS MOVEIS INSERVIVEIS DO MUNICIPIO DE COTIPORA</t>
  </si>
  <si>
    <t>PREFEITURA DE COTIPORA</t>
  </si>
  <si>
    <t>90898487000164</t>
  </si>
  <si>
    <t>PATRIMONIO 6896 RETROESCAVADEIRA</t>
  </si>
  <si>
    <t>PATRIMONIO 5923 CAMINHÃO TRUCADO</t>
  </si>
  <si>
    <t>PATRIMONIO 3419 MICRO ONIBUS INE 4391</t>
  </si>
  <si>
    <t>PATRIMONIO 5903 MICRO ONIBUS ISS6778</t>
  </si>
  <si>
    <t>PATRIMONIO 3398 COLHEDORA DE FORRAGENS</t>
  </si>
  <si>
    <t>PATRIMONIO 5082 DISTRIBUIDOR DE ADUBO</t>
  </si>
  <si>
    <t>PATRIMONIO 5083 ANCINHO ESPALHADOR</t>
  </si>
  <si>
    <t>PATRIMONIO 5132 SEGADORA DE PASTAGENS</t>
  </si>
  <si>
    <t>PATRIMONIO 5238 PLANTADEIRA</t>
  </si>
  <si>
    <t>PATRIMONIO 6889 TRATOR AGRICOLA</t>
  </si>
  <si>
    <t>PATRIMONIO 5787 TRATOR AGRICOLA BM85</t>
  </si>
  <si>
    <t>PATRIMONIO Nº8233 COLHEDORA DE FORRAGENS ENSILADEIRA</t>
  </si>
  <si>
    <t>PATRIMONIO 8589 ENFARDADEIRA</t>
  </si>
  <si>
    <t>PATRIMONIO Nº 4646 COMPRESSOR DE AR</t>
  </si>
  <si>
    <t>PATRIMONIO Nº 9049 PLACA VIBRATORIA</t>
  </si>
  <si>
    <t>PATRIMONIO 6734 MOTOSERRA</t>
  </si>
  <si>
    <t>PENEIRA ROTATIVA PARA BRITADOR</t>
  </si>
  <si>
    <t>CAÇAMBA DE CAMINHÃO</t>
  </si>
  <si>
    <t>JANELAS DE FERRO</t>
  </si>
  <si>
    <t>PORTAS E JANELAS DE MADEIRA</t>
  </si>
  <si>
    <t>RESERVATORIO DE AGUA</t>
  </si>
  <si>
    <t>SUCATA DE FERRO</t>
  </si>
  <si>
    <t>SUCATA DE MOVEIS</t>
  </si>
  <si>
    <t>SUCATA DE ELETRONIVOS, INFORMATICA E ELETRODOMESTICOS</t>
  </si>
  <si>
    <t>PATRIMONIOS 6917 E 6920</t>
  </si>
  <si>
    <t>PATRIMONIOS 6918, 6919 E 6921</t>
  </si>
  <si>
    <t xml:space="preserve">SAMUEL CONCI </t>
  </si>
  <si>
    <t>03570310086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</si>
</sst>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6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25" workbookViewId="0">
      <selection activeCell="A13" sqref="A13:A38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19" t="s">
        <v>3753</v>
      </c>
      <c r="B1" s="120"/>
      <c r="C1" s="120"/>
      <c r="D1" s="120"/>
      <c r="E1" s="120"/>
      <c r="F1" s="120"/>
      <c r="G1" s="121"/>
    </row>
    <row r="2" spans="1:8" s="59" customFormat="1" ht="15.75" thickBot="1" x14ac:dyDescent="0.3">
      <c r="A2" s="15" t="s">
        <v>161</v>
      </c>
      <c r="B2" s="125" t="s">
        <v>3964</v>
      </c>
      <c r="C2" s="125"/>
      <c r="D2" s="50" t="s">
        <v>162</v>
      </c>
      <c r="E2" s="70">
        <v>1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26" t="s">
        <v>3971</v>
      </c>
      <c r="C3" s="126"/>
      <c r="D3" s="126"/>
      <c r="E3" s="126"/>
      <c r="F3" s="126"/>
      <c r="G3" s="127"/>
    </row>
    <row r="4" spans="1:8" s="59" customFormat="1" ht="15.75" thickBot="1" x14ac:dyDescent="0.3">
      <c r="A4" s="15" t="s">
        <v>175</v>
      </c>
      <c r="B4" s="128" t="s">
        <v>3972</v>
      </c>
      <c r="C4" s="128"/>
      <c r="D4" s="128"/>
      <c r="E4" s="129"/>
      <c r="F4" s="22" t="s">
        <v>179</v>
      </c>
      <c r="G4" s="78" t="s">
        <v>3973</v>
      </c>
    </row>
    <row r="5" spans="1:8" s="59" customFormat="1" ht="15.75" thickBot="1" x14ac:dyDescent="0.3">
      <c r="A5" s="15" t="s">
        <v>3787</v>
      </c>
      <c r="B5" s="80" t="s">
        <v>3680</v>
      </c>
      <c r="C5" s="15" t="s">
        <v>3958</v>
      </c>
      <c r="D5" s="15"/>
      <c r="E5" s="15"/>
      <c r="F5" s="130"/>
      <c r="G5" s="131"/>
    </row>
    <row r="6" spans="1:8" s="61" customFormat="1" ht="15.75" thickBot="1" x14ac:dyDescent="0.3">
      <c r="A6" s="15" t="s">
        <v>155</v>
      </c>
      <c r="B6" s="51">
        <f>'Orçamento-base'!C6</f>
        <v>743050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8800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26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2" t="s">
        <v>3751</v>
      </c>
      <c r="B11" s="123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2"/>
      <c r="B12" s="124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>
        <v>1</v>
      </c>
      <c r="B13" s="35" t="s">
        <v>3974</v>
      </c>
      <c r="C13" s="54">
        <f>SUMIF('Orçamento-base'!$A$12:$A$39953,Identificação!$A13,'Orçamento-base'!$K$12:$K$39953)</f>
        <v>130000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>
        <v>2</v>
      </c>
      <c r="B14" s="35" t="s">
        <v>3975</v>
      </c>
      <c r="C14" s="106">
        <f>SUMIF('Orçamento-base'!$A$12:$A$39953,Identificação!$A14,'Orçamento-base'!$K$12:$K$39953)</f>
        <v>220000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>
        <v>3</v>
      </c>
      <c r="B15" s="35" t="s">
        <v>3976</v>
      </c>
      <c r="C15" s="106">
        <f>SUMIF('Orçamento-base'!$A$12:$A$39953,Identificação!$A15,'Orçamento-base'!$K$12:$K$39953)</f>
        <v>45000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>
        <v>4</v>
      </c>
      <c r="B16" s="35" t="s">
        <v>3977</v>
      </c>
      <c r="C16" s="106">
        <f>SUMIF('Orçamento-base'!$A$12:$A$39953,Identificação!$A16,'Orçamento-base'!$K$12:$K$39953)</f>
        <v>90000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>
        <v>5</v>
      </c>
      <c r="B17" s="35" t="s">
        <v>3978</v>
      </c>
      <c r="C17" s="106">
        <f>SUMIF('Orçamento-base'!$A$12:$A$39953,Identificação!$A17,'Orçamento-base'!$K$12:$K$39953)</f>
        <v>5000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>
        <v>6</v>
      </c>
      <c r="B18" s="35" t="s">
        <v>3979</v>
      </c>
      <c r="C18" s="106">
        <f>SUMIF('Orçamento-base'!$A$12:$A$39953,Identificação!$A18,'Orçamento-base'!$K$12:$K$39953)</f>
        <v>5000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>
        <v>7</v>
      </c>
      <c r="B19" s="35" t="s">
        <v>3980</v>
      </c>
      <c r="C19" s="106">
        <f>SUMIF('Orçamento-base'!$A$12:$A$39953,Identificação!$A19,'Orçamento-base'!$K$12:$K$39953)</f>
        <v>4500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>
        <v>8</v>
      </c>
      <c r="B20" s="35" t="s">
        <v>3981</v>
      </c>
      <c r="C20" s="106">
        <f>SUMIF('Orçamento-base'!$A$12:$A$39953,Identificação!$A20,'Orçamento-base'!$K$12:$K$39953)</f>
        <v>5000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>
        <v>9</v>
      </c>
      <c r="B21" s="35" t="s">
        <v>3982</v>
      </c>
      <c r="C21" s="106">
        <f>SUMIF('Orçamento-base'!$A$12:$A$39953,Identificação!$A21,'Orçamento-base'!$K$12:$K$39953)</f>
        <v>5500</v>
      </c>
      <c r="D21" s="107"/>
      <c r="E21" s="108"/>
      <c r="F21" s="108"/>
      <c r="G21" s="106">
        <f>SUMIF(Proposta!$A$12:$A$39953,Identificação!$A21,Proposta!$H$12:$H$39953)</f>
        <v>8800</v>
      </c>
    </row>
    <row r="22" spans="1:7" x14ac:dyDescent="0.25">
      <c r="A22" s="34">
        <v>10</v>
      </c>
      <c r="B22" s="35" t="s">
        <v>3984</v>
      </c>
      <c r="C22" s="106">
        <f>SUMIF('Orçamento-base'!$A$12:$A$39953,Identificação!$A22,'Orçamento-base'!$K$12:$K$39953)</f>
        <v>70000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>
        <v>11</v>
      </c>
      <c r="B23" s="35" t="s">
        <v>3983</v>
      </c>
      <c r="C23" s="106">
        <f>SUMIF('Orçamento-base'!$A$12:$A$39953,Identificação!$A23,'Orçamento-base'!$K$12:$K$39953)</f>
        <v>68000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ht="30" x14ac:dyDescent="0.25">
      <c r="A24" s="34">
        <v>12</v>
      </c>
      <c r="B24" s="35" t="s">
        <v>3985</v>
      </c>
      <c r="C24" s="106">
        <f>SUMIF('Orçamento-base'!$A$12:$A$39953,Identificação!$A24,'Orçamento-base'!$K$12:$K$39953)</f>
        <v>7500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>
        <v>13</v>
      </c>
      <c r="B25" s="35" t="s">
        <v>3986</v>
      </c>
      <c r="C25" s="106">
        <f>SUMIF('Orçamento-base'!$A$12:$A$39953,Identificação!$A25,'Orçamento-base'!$K$12:$K$39953)</f>
        <v>76000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>
        <v>14</v>
      </c>
      <c r="B26" s="35" t="s">
        <v>3987</v>
      </c>
      <c r="C26" s="106">
        <f>SUMIF('Orçamento-base'!$A$12:$A$39953,Identificação!$A26,'Orçamento-base'!$K$12:$K$39953)</f>
        <v>300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>
        <v>15</v>
      </c>
      <c r="B27" s="35" t="s">
        <v>3988</v>
      </c>
      <c r="C27" s="106">
        <f>SUMIF('Orçamento-base'!$A$12:$A$39953,Identificação!$A27,'Orçamento-base'!$K$12:$K$39953)</f>
        <v>1500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>
        <v>16</v>
      </c>
      <c r="B28" s="35" t="s">
        <v>3989</v>
      </c>
      <c r="C28" s="106">
        <f>SUMIF('Orçamento-base'!$A$12:$A$39953,Identificação!$A28,'Orçamento-base'!$K$12:$K$39953)</f>
        <v>150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>
        <v>17</v>
      </c>
      <c r="B29" s="35" t="s">
        <v>3990</v>
      </c>
      <c r="C29" s="106">
        <f>SUMIF('Orçamento-base'!$A$12:$A$39953,Identificação!$A29,'Orçamento-base'!$K$12:$K$39953)</f>
        <v>3000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>
        <v>18</v>
      </c>
      <c r="B30" s="35" t="s">
        <v>3991</v>
      </c>
      <c r="C30" s="106">
        <f>SUMIF('Orçamento-base'!$A$12:$A$39953,Identificação!$A30,'Orçamento-base'!$K$12:$K$39953)</f>
        <v>3500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>
        <v>19</v>
      </c>
      <c r="B31" s="35" t="s">
        <v>3992</v>
      </c>
      <c r="C31" s="106">
        <f>SUMIF('Orçamento-base'!$A$12:$A$39953,Identificação!$A31,'Orçamento-base'!$K$12:$K$39953)</f>
        <v>250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>
        <v>20</v>
      </c>
      <c r="B32" s="35" t="s">
        <v>3993</v>
      </c>
      <c r="C32" s="106">
        <f>SUMIF('Orçamento-base'!$A$12:$A$39953,Identificação!$A32,'Orçamento-base'!$K$12:$K$39953)</f>
        <v>200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>
        <v>21</v>
      </c>
      <c r="B33" s="35" t="s">
        <v>3994</v>
      </c>
      <c r="C33" s="106">
        <f>SUMIF('Orçamento-base'!$A$12:$A$39953,Identificação!$A33,'Orçamento-base'!$K$12:$K$39953)</f>
        <v>500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>
        <v>22</v>
      </c>
      <c r="B34" s="35" t="s">
        <v>3995</v>
      </c>
      <c r="C34" s="106">
        <f>SUMIF('Orçamento-base'!$A$12:$A$39953,Identificação!$A34,'Orçamento-base'!$K$12:$K$39953)</f>
        <v>500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>
        <v>23</v>
      </c>
      <c r="B35" s="35" t="s">
        <v>3996</v>
      </c>
      <c r="C35" s="106">
        <f>SUMIF('Orçamento-base'!$A$12:$A$39953,Identificação!$A35,'Orçamento-base'!$K$12:$K$39953)</f>
        <v>250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ht="30" x14ac:dyDescent="0.25">
      <c r="A36" s="34">
        <v>24</v>
      </c>
      <c r="B36" s="35" t="s">
        <v>3997</v>
      </c>
      <c r="C36" s="106">
        <f>SUMIF('Orçamento-base'!$A$12:$A$39953,Identificação!$A36,'Orçamento-base'!$K$12:$K$39953)</f>
        <v>500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>
        <v>25</v>
      </c>
      <c r="B37" s="35" t="s">
        <v>3998</v>
      </c>
      <c r="C37" s="106">
        <f>SUMIF('Orçamento-base'!$A$12:$A$39953,Identificação!$A37,'Orçamento-base'!$K$12:$K$39953)</f>
        <v>800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>
        <v>26</v>
      </c>
      <c r="B38" s="35" t="s">
        <v>3999</v>
      </c>
      <c r="C38" s="106">
        <f>SUMIF('Orçamento-base'!$A$12:$A$39953,Identificação!$A38,'Orçamento-base'!$K$12:$K$39953)</f>
        <v>100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J38" sqref="J38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4.8554687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36" t="s">
        <v>3676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39" t="str">
        <f>IF(Identificação!B2=0,"",Identificação!B2)</f>
        <v>Leilão Presencial</v>
      </c>
      <c r="D2" s="139"/>
      <c r="E2" s="139"/>
      <c r="F2" s="139"/>
      <c r="G2" s="139"/>
      <c r="H2" s="37" t="s">
        <v>151</v>
      </c>
      <c r="I2" s="38">
        <f>IF(Identificação!E2=0,"",Identificação!E2)</f>
        <v>1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45" t="s">
        <v>153</v>
      </c>
      <c r="B3" s="146"/>
      <c r="C3" s="147" t="str">
        <f>IF(Identificação!B3=0,"",Identificação!B3)</f>
        <v>REALIZAÇAO DE LEIÃO PARA VENDA DE BENS MOVEIS INSERVIVEIS DO MUNICIPIO DE COTIPORA</v>
      </c>
      <c r="D3" s="147"/>
      <c r="E3" s="147"/>
      <c r="F3" s="147"/>
      <c r="G3" s="147"/>
      <c r="H3" s="147"/>
      <c r="I3" s="147"/>
      <c r="J3" s="147"/>
      <c r="K3" s="148"/>
      <c r="L3" s="94"/>
      <c r="M3" s="94"/>
    </row>
    <row r="4" spans="1:18" s="27" customFormat="1" ht="15.75" thickBot="1" x14ac:dyDescent="0.3">
      <c r="A4" s="15" t="s">
        <v>176</v>
      </c>
      <c r="B4" s="22"/>
      <c r="C4" s="141" t="str">
        <f>IF(Identificação!B4=0,"",Identificação!B4)</f>
        <v>PREFEITURA DE COTIPORA</v>
      </c>
      <c r="D4" s="141"/>
      <c r="E4" s="141"/>
      <c r="F4" s="141"/>
      <c r="G4" s="141"/>
      <c r="H4" s="141"/>
      <c r="I4" s="141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1" t="str">
        <f>IF(Identificação!B5=0,"",Identificação!B5)</f>
        <v>Não se aplica</v>
      </c>
      <c r="D5" s="141"/>
      <c r="E5" s="141"/>
      <c r="F5" s="141"/>
      <c r="G5" s="142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43">
        <f>SUMIFS(K12:K39953,B12:B39953,"&gt;0",K12:K39953,"&lt;&gt;0")</f>
        <v>743050</v>
      </c>
      <c r="D6" s="143"/>
      <c r="E6" s="143"/>
      <c r="F6" s="143"/>
      <c r="G6" s="144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56" t="s">
        <v>3762</v>
      </c>
      <c r="B10" s="156" t="s">
        <v>3760</v>
      </c>
      <c r="C10" s="156" t="s">
        <v>3761</v>
      </c>
      <c r="D10" s="132" t="s">
        <v>3675</v>
      </c>
      <c r="E10" s="158" t="s">
        <v>168</v>
      </c>
      <c r="F10" s="134" t="s">
        <v>3674</v>
      </c>
      <c r="G10" s="132" t="s">
        <v>156</v>
      </c>
      <c r="H10" s="153" t="s">
        <v>165</v>
      </c>
      <c r="I10" s="154"/>
      <c r="J10" s="154"/>
      <c r="K10" s="154"/>
      <c r="L10" s="154"/>
      <c r="M10" s="155"/>
      <c r="N10" s="149" t="s">
        <v>177</v>
      </c>
      <c r="O10" s="150"/>
      <c r="P10" s="151" t="s">
        <v>178</v>
      </c>
      <c r="Q10" s="152"/>
      <c r="R10" s="140" t="s">
        <v>3678</v>
      </c>
    </row>
    <row r="11" spans="1:18" customFormat="1" ht="30" x14ac:dyDescent="0.25">
      <c r="A11" s="157"/>
      <c r="B11" s="157"/>
      <c r="C11" s="157"/>
      <c r="D11" s="133"/>
      <c r="E11" s="159"/>
      <c r="F11" s="135"/>
      <c r="G11" s="133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40"/>
    </row>
    <row r="12" spans="1:18" x14ac:dyDescent="0.25">
      <c r="A12" s="34">
        <v>1</v>
      </c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35" t="s">
        <v>3974</v>
      </c>
      <c r="H12" s="114">
        <v>1</v>
      </c>
      <c r="I12" s="47" t="s">
        <v>3702</v>
      </c>
      <c r="J12" s="114">
        <v>130000</v>
      </c>
      <c r="K12" s="54">
        <f>IFERROR(IF(H12*J12&lt;&gt;0,ROUND(ROUND(H12,4)*ROUND(J12,4),2),""),"")</f>
        <v>130000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34">
        <v>2</v>
      </c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35" t="s">
        <v>3975</v>
      </c>
      <c r="H13" s="114">
        <v>1</v>
      </c>
      <c r="I13" s="47" t="s">
        <v>3702</v>
      </c>
      <c r="J13" s="114">
        <v>220000</v>
      </c>
      <c r="K13" s="54">
        <f>IFERROR(IF(H13*J13&lt;&gt;0,ROUND(ROUND(H13,4)*ROUND(J13,4),2),""),"")</f>
        <v>220000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34">
        <v>3</v>
      </c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35" t="s">
        <v>3976</v>
      </c>
      <c r="H14" s="114">
        <v>1</v>
      </c>
      <c r="I14" s="47" t="s">
        <v>3702</v>
      </c>
      <c r="J14" s="114">
        <v>45000</v>
      </c>
      <c r="K14" s="106">
        <f>IFERROR(IF(H14*J14&lt;&gt;0,ROUND(ROUND(H14,4)*ROUND(J14,4),2),""),"")</f>
        <v>45000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34">
        <v>4</v>
      </c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35" t="s">
        <v>3977</v>
      </c>
      <c r="H15" s="114">
        <v>1</v>
      </c>
      <c r="I15" s="47" t="s">
        <v>3702</v>
      </c>
      <c r="J15" s="114">
        <v>90000</v>
      </c>
      <c r="K15" s="106">
        <f t="shared" ref="K15:K78" si="0">IFERROR(IF(H15*J15&lt;&gt;0,ROUND(ROUND(H15,4)*ROUND(J15,4),2),""),"")</f>
        <v>90000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34">
        <v>5</v>
      </c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35" t="s">
        <v>3978</v>
      </c>
      <c r="H16" s="114">
        <v>1</v>
      </c>
      <c r="I16" s="47" t="s">
        <v>3702</v>
      </c>
      <c r="J16" s="114">
        <v>5000</v>
      </c>
      <c r="K16" s="106">
        <f t="shared" si="0"/>
        <v>5000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34">
        <v>6</v>
      </c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35" t="s">
        <v>3979</v>
      </c>
      <c r="H17" s="114">
        <v>1</v>
      </c>
      <c r="I17" s="47" t="s">
        <v>3702</v>
      </c>
      <c r="J17" s="114">
        <v>5000</v>
      </c>
      <c r="K17" s="106">
        <f t="shared" si="0"/>
        <v>5000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x14ac:dyDescent="0.25">
      <c r="A18" s="34">
        <v>7</v>
      </c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35" t="s">
        <v>3980</v>
      </c>
      <c r="H18" s="114">
        <v>1</v>
      </c>
      <c r="I18" s="47" t="s">
        <v>3702</v>
      </c>
      <c r="J18" s="114">
        <v>4500</v>
      </c>
      <c r="K18" s="106">
        <f t="shared" si="0"/>
        <v>4500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34">
        <v>8</v>
      </c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35" t="s">
        <v>3981</v>
      </c>
      <c r="H19" s="114">
        <v>1</v>
      </c>
      <c r="I19" s="47" t="s">
        <v>3702</v>
      </c>
      <c r="J19" s="114">
        <v>5000</v>
      </c>
      <c r="K19" s="106">
        <f t="shared" si="0"/>
        <v>5000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34">
        <v>9</v>
      </c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35" t="s">
        <v>3982</v>
      </c>
      <c r="H20" s="114">
        <v>1</v>
      </c>
      <c r="I20" s="47" t="s">
        <v>3702</v>
      </c>
      <c r="J20" s="114">
        <v>5500</v>
      </c>
      <c r="K20" s="106">
        <f t="shared" si="0"/>
        <v>5500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34">
        <v>10</v>
      </c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35" t="s">
        <v>3984</v>
      </c>
      <c r="H21" s="114">
        <v>1</v>
      </c>
      <c r="I21" s="47" t="s">
        <v>3702</v>
      </c>
      <c r="J21" s="114">
        <v>70000</v>
      </c>
      <c r="K21" s="106">
        <f t="shared" si="0"/>
        <v>70000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34">
        <v>11</v>
      </c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35" t="s">
        <v>3983</v>
      </c>
      <c r="H22" s="114">
        <v>1</v>
      </c>
      <c r="I22" s="47" t="s">
        <v>3702</v>
      </c>
      <c r="J22" s="114">
        <v>68000</v>
      </c>
      <c r="K22" s="106">
        <f t="shared" si="0"/>
        <v>68000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30" x14ac:dyDescent="0.25">
      <c r="A23" s="34">
        <v>12</v>
      </c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35" t="s">
        <v>3985</v>
      </c>
      <c r="H23" s="114">
        <v>1</v>
      </c>
      <c r="I23" s="47" t="s">
        <v>3702</v>
      </c>
      <c r="J23" s="114">
        <v>7500</v>
      </c>
      <c r="K23" s="106">
        <f t="shared" si="0"/>
        <v>7500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34">
        <v>13</v>
      </c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35" t="s">
        <v>3986</v>
      </c>
      <c r="H24" s="114">
        <v>1</v>
      </c>
      <c r="I24" s="47" t="s">
        <v>3702</v>
      </c>
      <c r="J24" s="114">
        <v>76000</v>
      </c>
      <c r="K24" s="106">
        <f t="shared" si="0"/>
        <v>76000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34">
        <v>14</v>
      </c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35" t="s">
        <v>3987</v>
      </c>
      <c r="H25" s="114">
        <v>1</v>
      </c>
      <c r="I25" s="47" t="s">
        <v>3702</v>
      </c>
      <c r="J25" s="114">
        <v>300</v>
      </c>
      <c r="K25" s="106">
        <f t="shared" si="0"/>
        <v>300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34">
        <v>15</v>
      </c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35" t="s">
        <v>3988</v>
      </c>
      <c r="H26" s="114">
        <v>1</v>
      </c>
      <c r="I26" s="47" t="s">
        <v>3702</v>
      </c>
      <c r="J26" s="114">
        <v>1500</v>
      </c>
      <c r="K26" s="106">
        <f t="shared" si="0"/>
        <v>1500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34">
        <v>16</v>
      </c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35" t="s">
        <v>3989</v>
      </c>
      <c r="H27" s="114">
        <v>1</v>
      </c>
      <c r="I27" s="47" t="s">
        <v>3702</v>
      </c>
      <c r="J27" s="114">
        <v>150</v>
      </c>
      <c r="K27" s="106">
        <f t="shared" si="0"/>
        <v>150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34">
        <v>17</v>
      </c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35" t="s">
        <v>3990</v>
      </c>
      <c r="H28" s="114">
        <v>1</v>
      </c>
      <c r="I28" s="47" t="s">
        <v>3702</v>
      </c>
      <c r="J28" s="114">
        <v>3000</v>
      </c>
      <c r="K28" s="106">
        <f t="shared" si="0"/>
        <v>3000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34">
        <v>18</v>
      </c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35" t="s">
        <v>3991</v>
      </c>
      <c r="H29" s="114">
        <v>1</v>
      </c>
      <c r="I29" s="47" t="s">
        <v>3702</v>
      </c>
      <c r="J29" s="114">
        <v>3500</v>
      </c>
      <c r="K29" s="106">
        <f t="shared" si="0"/>
        <v>3500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34">
        <v>19</v>
      </c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35" t="s">
        <v>3992</v>
      </c>
      <c r="H30" s="114">
        <v>1</v>
      </c>
      <c r="I30" s="47" t="s">
        <v>3702</v>
      </c>
      <c r="J30" s="114">
        <v>250</v>
      </c>
      <c r="K30" s="106">
        <f t="shared" si="0"/>
        <v>250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34">
        <v>20</v>
      </c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35" t="s">
        <v>3993</v>
      </c>
      <c r="H31" s="114">
        <v>1</v>
      </c>
      <c r="I31" s="47" t="s">
        <v>3702</v>
      </c>
      <c r="J31" s="114">
        <v>200</v>
      </c>
      <c r="K31" s="106">
        <f t="shared" si="0"/>
        <v>200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34">
        <v>21</v>
      </c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35" t="s">
        <v>3994</v>
      </c>
      <c r="H32" s="114">
        <v>1</v>
      </c>
      <c r="I32" s="47" t="s">
        <v>3702</v>
      </c>
      <c r="J32" s="114">
        <v>500</v>
      </c>
      <c r="K32" s="106">
        <f t="shared" si="0"/>
        <v>500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34">
        <v>22</v>
      </c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35" t="s">
        <v>3995</v>
      </c>
      <c r="H33" s="114">
        <v>1</v>
      </c>
      <c r="I33" s="47" t="s">
        <v>3702</v>
      </c>
      <c r="J33" s="114">
        <v>500</v>
      </c>
      <c r="K33" s="106">
        <f t="shared" si="0"/>
        <v>500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34">
        <v>23</v>
      </c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68"/>
      <c r="G34" s="35" t="s">
        <v>3996</v>
      </c>
      <c r="H34" s="114">
        <v>1</v>
      </c>
      <c r="I34" s="47" t="s">
        <v>3702</v>
      </c>
      <c r="J34" s="114">
        <v>250</v>
      </c>
      <c r="K34" s="106">
        <f t="shared" si="0"/>
        <v>250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ht="30" x14ac:dyDescent="0.25">
      <c r="A35" s="34">
        <v>24</v>
      </c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68"/>
      <c r="G35" s="35" t="s">
        <v>3997</v>
      </c>
      <c r="H35" s="114">
        <v>1</v>
      </c>
      <c r="I35" s="47" t="s">
        <v>3702</v>
      </c>
      <c r="J35" s="114">
        <v>500</v>
      </c>
      <c r="K35" s="106">
        <f t="shared" si="0"/>
        <v>500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34">
        <v>25</v>
      </c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68"/>
      <c r="G36" s="35" t="s">
        <v>3998</v>
      </c>
      <c r="H36" s="114">
        <v>1</v>
      </c>
      <c r="I36" s="47" t="s">
        <v>3702</v>
      </c>
      <c r="J36" s="114">
        <v>800</v>
      </c>
      <c r="K36" s="106">
        <f t="shared" si="0"/>
        <v>800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34">
        <v>26</v>
      </c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68"/>
      <c r="G37" s="35" t="s">
        <v>3999</v>
      </c>
      <c r="H37" s="114">
        <v>1</v>
      </c>
      <c r="I37" s="47" t="s">
        <v>3702</v>
      </c>
      <c r="J37" s="114">
        <v>100</v>
      </c>
      <c r="K37" s="106">
        <f t="shared" si="0"/>
        <v>100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 t="str">
        <f>IF(AND(G38&lt;&gt;"",H38&gt;0,I38&lt;&gt;"",J38&lt;&gt;0,K38&lt;&gt;0),COUNT($B$11:B37)+1,"")</f>
        <v/>
      </c>
      <c r="C38" s="34"/>
      <c r="D38" s="91"/>
      <c r="E38" s="47"/>
      <c r="F38" s="68"/>
      <c r="G38" s="41"/>
      <c r="H38" s="114"/>
      <c r="I38" s="47"/>
      <c r="J38" s="114"/>
      <c r="K38" s="106" t="str">
        <f t="shared" si="0"/>
        <v/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 t="str">
        <f>IF(AND(G39&lt;&gt;"",H39&gt;0,I39&lt;&gt;"",J39&lt;&gt;0,K39&lt;&gt;0),COUNT($B$11:B38)+1,"")</f>
        <v/>
      </c>
      <c r="C39" s="34"/>
      <c r="D39" s="91"/>
      <c r="E39" s="47"/>
      <c r="F39" s="68"/>
      <c r="G39" s="41"/>
      <c r="H39" s="114"/>
      <c r="I39" s="47"/>
      <c r="J39" s="114"/>
      <c r="K39" s="106" t="str">
        <f t="shared" si="0"/>
        <v/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 t="str">
        <f>IF(AND(G40&lt;&gt;"",H40&gt;0,I40&lt;&gt;"",J40&lt;&gt;0,K40&lt;&gt;0),COUNT($B$11:B39)+1,"")</f>
        <v/>
      </c>
      <c r="C40" s="34"/>
      <c r="D40" s="91"/>
      <c r="E40" s="47"/>
      <c r="F40" s="68"/>
      <c r="G40" s="41"/>
      <c r="H40" s="114"/>
      <c r="I40" s="47"/>
      <c r="J40" s="114"/>
      <c r="K40" s="106" t="str">
        <f t="shared" si="0"/>
        <v/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 t="str">
        <f>IF(AND(G41&lt;&gt;"",H41&gt;0,I41&lt;&gt;"",J41&lt;&gt;0,K41&lt;&gt;0),COUNT($B$11:B40)+1,"")</f>
        <v/>
      </c>
      <c r="C41" s="34"/>
      <c r="D41" s="91"/>
      <c r="E41" s="47"/>
      <c r="F41" s="68"/>
      <c r="G41" s="41"/>
      <c r="H41" s="114"/>
      <c r="I41" s="47"/>
      <c r="J41" s="114"/>
      <c r="K41" s="106" t="str">
        <f t="shared" si="0"/>
        <v/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 t="str">
        <f>IF(AND(G42&lt;&gt;"",H42&gt;0,I42&lt;&gt;"",J42&lt;&gt;0,K42&lt;&gt;0),COUNT($B$11:B41)+1,"")</f>
        <v/>
      </c>
      <c r="C42" s="34"/>
      <c r="D42" s="91"/>
      <c r="E42" s="47"/>
      <c r="F42" s="68"/>
      <c r="G42" s="41"/>
      <c r="H42" s="114"/>
      <c r="I42" s="47"/>
      <c r="J42" s="114"/>
      <c r="K42" s="106" t="str">
        <f t="shared" si="0"/>
        <v/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 t="str">
        <f>IF(AND(G43&lt;&gt;"",H43&gt;0,I43&lt;&gt;"",J43&lt;&gt;0,K43&lt;&gt;0),COUNT($B$11:B42)+1,"")</f>
        <v/>
      </c>
      <c r="C43" s="34"/>
      <c r="D43" s="91"/>
      <c r="E43" s="47"/>
      <c r="F43" s="68"/>
      <c r="G43" s="41"/>
      <c r="H43" s="114"/>
      <c r="I43" s="47"/>
      <c r="J43" s="114"/>
      <c r="K43" s="106" t="str">
        <f t="shared" si="0"/>
        <v/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 t="str">
        <f>IF(AND(G44&lt;&gt;"",H44&gt;0,I44&lt;&gt;"",J44&lt;&gt;0,K44&lt;&gt;0),COUNT($B$11:B43)+1,"")</f>
        <v/>
      </c>
      <c r="C44" s="34"/>
      <c r="D44" s="91"/>
      <c r="E44" s="47"/>
      <c r="F44" s="68"/>
      <c r="G44" s="41"/>
      <c r="H44" s="114"/>
      <c r="I44" s="47"/>
      <c r="J44" s="114"/>
      <c r="K44" s="106" t="str">
        <f t="shared" si="0"/>
        <v/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2"/>
  <sheetViews>
    <sheetView tabSelected="1" workbookViewId="0">
      <selection activeCell="D21" sqref="D21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36" t="s">
        <v>3679</v>
      </c>
      <c r="B1" s="137"/>
      <c r="C1" s="137"/>
      <c r="D1" s="137"/>
      <c r="E1" s="137"/>
      <c r="F1" s="137"/>
      <c r="G1" s="137"/>
      <c r="H1" s="138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2" t="str">
        <f>IF(Identificação!B2=0,"",Identificação!B2)</f>
        <v>Leilão Presencial</v>
      </c>
      <c r="D2" s="162"/>
      <c r="E2" s="28" t="s">
        <v>151</v>
      </c>
      <c r="F2" s="29">
        <f>IF(Identificação!E2=0,"",Identificação!E2)</f>
        <v>1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45" t="s">
        <v>153</v>
      </c>
      <c r="B3" s="146"/>
      <c r="C3" s="147" t="str">
        <f>IF(Identificação!B3=0,"",Identificação!B3)</f>
        <v>REALIZAÇAO DE LEIÃO PARA VENDA DE BENS MOVEIS INSERVIVEIS DO MUNICIPIO DE COTIPORA</v>
      </c>
      <c r="D3" s="147"/>
      <c r="E3" s="147"/>
      <c r="F3" s="147"/>
      <c r="G3" s="147"/>
      <c r="H3" s="148"/>
      <c r="I3" s="103"/>
      <c r="J3" s="103"/>
    </row>
    <row r="4" spans="1:12" s="27" customFormat="1" ht="15.75" thickBot="1" x14ac:dyDescent="0.3">
      <c r="A4" s="18" t="s">
        <v>3793</v>
      </c>
      <c r="B4" s="26"/>
      <c r="C4" s="128" t="s">
        <v>4000</v>
      </c>
      <c r="D4" s="128"/>
      <c r="E4" s="128"/>
      <c r="F4" s="128"/>
      <c r="G4" s="22" t="s">
        <v>3754</v>
      </c>
      <c r="H4" s="79" t="s">
        <v>4001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63" t="str">
        <f>IF(Identificação!B5=0,"",Identificação!B5)</f>
        <v>Não se aplica</v>
      </c>
      <c r="D5" s="164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0">
        <f>SUMIFS(H12:H39953,B12:B39953,"&gt;0",H12:H39953,"&lt;&gt;0")</f>
        <v>8800</v>
      </c>
      <c r="D6" s="161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56" t="s">
        <v>3755</v>
      </c>
      <c r="B10" s="156" t="s">
        <v>3756</v>
      </c>
      <c r="C10" s="156" t="s">
        <v>3677</v>
      </c>
      <c r="D10" s="132" t="s">
        <v>3757</v>
      </c>
      <c r="E10" s="165" t="s">
        <v>171</v>
      </c>
      <c r="F10" s="166"/>
      <c r="G10" s="166"/>
      <c r="H10" s="166"/>
      <c r="I10" s="166"/>
      <c r="J10" s="166"/>
      <c r="K10" s="166"/>
    </row>
    <row r="11" spans="1:12" customFormat="1" ht="45" x14ac:dyDescent="0.25">
      <c r="A11" s="157"/>
      <c r="B11" s="157"/>
      <c r="C11" s="157"/>
      <c r="D11" s="133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>
        <f>IF('Orçamento-base'!A12&gt;0,'Orçamento-base'!A12,"")</f>
        <v>1</v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PATRIMONIO 6896 RETROESCAVADEIRA</v>
      </c>
      <c r="E12" s="116">
        <f>IF('Orçamento-base'!H12&gt;0,'Orçamento-base'!H12,"")</f>
        <v>1</v>
      </c>
      <c r="F12" s="54" t="str">
        <f>IF('Orçamento-base'!I12&gt;0,'Orçamento-base'!I12,"")</f>
        <v>un</v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>
        <f>IF('Orçamento-base'!A13&gt;0,'Orçamento-base'!A13,"")</f>
        <v>2</v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PATRIMONIO 5923 CAMINHÃO TRUCADO</v>
      </c>
      <c r="E13" s="116">
        <f>IF('Orçamento-base'!H13&gt;0,'Orçamento-base'!H13,"")</f>
        <v>1</v>
      </c>
      <c r="F13" s="54" t="str">
        <f>IF('Orçamento-base'!I13&gt;0,'Orçamento-base'!I13,"")</f>
        <v>un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>
        <f>IF('Orçamento-base'!A14&gt;0,'Orçamento-base'!A14,"")</f>
        <v>3</v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PATRIMONIO 3419 MICRO ONIBUS INE 4391</v>
      </c>
      <c r="E14" s="167">
        <f>IF('Orçamento-base'!H14&gt;0,'Orçamento-base'!H14,"")</f>
        <v>1</v>
      </c>
      <c r="F14" s="106" t="str">
        <f>IF('Orçamento-base'!I14&gt;0,'Orçamento-base'!I14,"")</f>
        <v>un</v>
      </c>
      <c r="G14" s="114"/>
      <c r="H14" s="106" t="str">
        <f t="shared" ref="H14:H52" si="0">IFERROR(IF(E14*G14&lt;&gt;0,ROUND(ROUND(E14,4)*ROUND(G14,4),2),""),"")</f>
        <v/>
      </c>
      <c r="I14" s="98"/>
      <c r="J14" s="98"/>
      <c r="K14" s="46"/>
    </row>
    <row r="15" spans="1:12" x14ac:dyDescent="0.25">
      <c r="A15" s="111">
        <f>IF('Orçamento-base'!A15&gt;0,'Orçamento-base'!A15,"")</f>
        <v>4</v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PATRIMONIO 5903 MICRO ONIBUS ISS6778</v>
      </c>
      <c r="E15" s="167">
        <f>IF('Orçamento-base'!H15&gt;0,'Orçamento-base'!H15,"")</f>
        <v>1</v>
      </c>
      <c r="F15" s="106" t="str">
        <f>IF('Orçamento-base'!I15&gt;0,'Orçamento-base'!I15,"")</f>
        <v>un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>
        <f>IF('Orçamento-base'!A16&gt;0,'Orçamento-base'!A16,"")</f>
        <v>5</v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PATRIMONIO 3398 COLHEDORA DE FORRAGENS</v>
      </c>
      <c r="E16" s="167">
        <f>IF('Orçamento-base'!H16&gt;0,'Orçamento-base'!H16,"")</f>
        <v>1</v>
      </c>
      <c r="F16" s="106" t="str">
        <f>IF('Orçamento-base'!I16&gt;0,'Orçamento-base'!I16,"")</f>
        <v>un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>
        <f>IF('Orçamento-base'!A17&gt;0,'Orçamento-base'!A17,"")</f>
        <v>6</v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PATRIMONIO 5082 DISTRIBUIDOR DE ADUBO</v>
      </c>
      <c r="E17" s="167">
        <f>IF('Orçamento-base'!H17&gt;0,'Orçamento-base'!H17,"")</f>
        <v>1</v>
      </c>
      <c r="F17" s="106" t="str">
        <f>IF('Orçamento-base'!I17&gt;0,'Orçamento-base'!I17,"")</f>
        <v>un</v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>
        <f>IF('Orçamento-base'!A18&gt;0,'Orçamento-base'!A18,"")</f>
        <v>7</v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PATRIMONIO 5083 ANCINHO ESPALHADOR</v>
      </c>
      <c r="E18" s="167">
        <f>IF('Orçamento-base'!H18&gt;0,'Orçamento-base'!H18,"")</f>
        <v>1</v>
      </c>
      <c r="F18" s="106" t="str">
        <f>IF('Orçamento-base'!I18&gt;0,'Orçamento-base'!I18,"")</f>
        <v>un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>
        <f>IF('Orçamento-base'!A19&gt;0,'Orçamento-base'!A19,"")</f>
        <v>8</v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PATRIMONIO 5132 SEGADORA DE PASTAGENS</v>
      </c>
      <c r="E19" s="167">
        <f>IF('Orçamento-base'!H19&gt;0,'Orçamento-base'!H19,"")</f>
        <v>1</v>
      </c>
      <c r="F19" s="106" t="str">
        <f>IF('Orçamento-base'!I19&gt;0,'Orçamento-base'!I19,"")</f>
        <v>un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>
        <f>IF('Orçamento-base'!A20&gt;0,'Orçamento-base'!A20,"")</f>
        <v>9</v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>PATRIMONIO 5238 PLANTADEIRA</v>
      </c>
      <c r="E20" s="167">
        <f>IF('Orçamento-base'!H20&gt;0,'Orçamento-base'!H20,"")</f>
        <v>1</v>
      </c>
      <c r="F20" s="106" t="str">
        <f>IF('Orçamento-base'!I20&gt;0,'Orçamento-base'!I20,"")</f>
        <v>un</v>
      </c>
      <c r="G20" s="114">
        <v>8800</v>
      </c>
      <c r="H20" s="106">
        <f t="shared" si="0"/>
        <v>8800</v>
      </c>
      <c r="I20" s="98"/>
      <c r="J20" s="98"/>
      <c r="K20" s="46"/>
    </row>
    <row r="21" spans="1:11" x14ac:dyDescent="0.25">
      <c r="A21" s="111">
        <f>IF('Orçamento-base'!A21&gt;0,'Orçamento-base'!A21,"")</f>
        <v>10</v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PATRIMONIO 5787 TRATOR AGRICOLA BM85</v>
      </c>
      <c r="E21" s="167">
        <f>IF('Orçamento-base'!H21&gt;0,'Orçamento-base'!H21,"")</f>
        <v>1</v>
      </c>
      <c r="F21" s="106" t="str">
        <f>IF('Orçamento-base'!I21&gt;0,'Orçamento-base'!I21,"")</f>
        <v>un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>
        <f>IF('Orçamento-base'!A22&gt;0,'Orçamento-base'!A22,"")</f>
        <v>11</v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PATRIMONIO 6889 TRATOR AGRICOLA</v>
      </c>
      <c r="E22" s="167">
        <f>IF('Orçamento-base'!H22&gt;0,'Orçamento-base'!H22,"")</f>
        <v>1</v>
      </c>
      <c r="F22" s="106" t="str">
        <f>IF('Orçamento-base'!I22&gt;0,'Orçamento-base'!I22,"")</f>
        <v>un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>
        <f>IF('Orçamento-base'!A23&gt;0,'Orçamento-base'!A23,"")</f>
        <v>12</v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PATRIMONIO Nº8233 COLHEDORA DE FORRAGENS ENSILADEIRA</v>
      </c>
      <c r="E23" s="167">
        <f>IF('Orçamento-base'!H23&gt;0,'Orçamento-base'!H23,"")</f>
        <v>1</v>
      </c>
      <c r="F23" s="106" t="str">
        <f>IF('Orçamento-base'!I23&gt;0,'Orçamento-base'!I23,"")</f>
        <v>un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>
        <f>IF('Orçamento-base'!A24&gt;0,'Orçamento-base'!A24,"")</f>
        <v>13</v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PATRIMONIO 8589 ENFARDADEIRA</v>
      </c>
      <c r="E24" s="167">
        <f>IF('Orçamento-base'!H24&gt;0,'Orçamento-base'!H24,"")</f>
        <v>1</v>
      </c>
      <c r="F24" s="106" t="str">
        <f>IF('Orçamento-base'!I24&gt;0,'Orçamento-base'!I24,"")</f>
        <v>un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>
        <f>IF('Orçamento-base'!A25&gt;0,'Orçamento-base'!A25,"")</f>
        <v>14</v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PATRIMONIO Nº 4646 COMPRESSOR DE AR</v>
      </c>
      <c r="E25" s="167">
        <f>IF('Orçamento-base'!H25&gt;0,'Orçamento-base'!H25,"")</f>
        <v>1</v>
      </c>
      <c r="F25" s="106" t="str">
        <f>IF('Orçamento-base'!I25&gt;0,'Orçamento-base'!I25,"")</f>
        <v>un</v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>
        <f>IF('Orçamento-base'!A26&gt;0,'Orçamento-base'!A26,"")</f>
        <v>15</v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PATRIMONIO Nº 9049 PLACA VIBRATORIA</v>
      </c>
      <c r="E26" s="167">
        <f>IF('Orçamento-base'!H26&gt;0,'Orçamento-base'!H26,"")</f>
        <v>1</v>
      </c>
      <c r="F26" s="106" t="str">
        <f>IF('Orçamento-base'!I26&gt;0,'Orçamento-base'!I26,"")</f>
        <v>un</v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>
        <f>IF('Orçamento-base'!A27&gt;0,'Orçamento-base'!A27,"")</f>
        <v>16</v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>PATRIMONIO 6734 MOTOSERRA</v>
      </c>
      <c r="E27" s="167">
        <f>IF('Orçamento-base'!H27&gt;0,'Orçamento-base'!H27,"")</f>
        <v>1</v>
      </c>
      <c r="F27" s="106" t="str">
        <f>IF('Orçamento-base'!I27&gt;0,'Orçamento-base'!I27,"")</f>
        <v>un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>
        <f>IF('Orçamento-base'!A28&gt;0,'Orçamento-base'!A28,"")</f>
        <v>17</v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>PENEIRA ROTATIVA PARA BRITADOR</v>
      </c>
      <c r="E28" s="167">
        <f>IF('Orçamento-base'!H28&gt;0,'Orçamento-base'!H28,"")</f>
        <v>1</v>
      </c>
      <c r="F28" s="106" t="str">
        <f>IF('Orçamento-base'!I28&gt;0,'Orçamento-base'!I28,"")</f>
        <v>un</v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>
        <f>IF('Orçamento-base'!A29&gt;0,'Orçamento-base'!A29,"")</f>
        <v>18</v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>CAÇAMBA DE CAMINHÃO</v>
      </c>
      <c r="E29" s="167">
        <f>IF('Orçamento-base'!H29&gt;0,'Orçamento-base'!H29,"")</f>
        <v>1</v>
      </c>
      <c r="F29" s="106" t="str">
        <f>IF('Orçamento-base'!I29&gt;0,'Orçamento-base'!I29,"")</f>
        <v>un</v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>
        <f>IF('Orçamento-base'!A30&gt;0,'Orçamento-base'!A30,"")</f>
        <v>19</v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>JANELAS DE FERRO</v>
      </c>
      <c r="E30" s="167">
        <f>IF('Orçamento-base'!H30&gt;0,'Orçamento-base'!H30,"")</f>
        <v>1</v>
      </c>
      <c r="F30" s="106" t="str">
        <f>IF('Orçamento-base'!I30&gt;0,'Orçamento-base'!I30,"")</f>
        <v>un</v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>
        <f>IF('Orçamento-base'!A31&gt;0,'Orçamento-base'!A31,"")</f>
        <v>20</v>
      </c>
      <c r="B31" s="111">
        <f>'Orçamento-base'!B31</f>
        <v>20</v>
      </c>
      <c r="C31" s="111">
        <f>IF('Orçamento-base'!C31&gt;0,'Orçamento-base'!C31,"")</f>
        <v>20</v>
      </c>
      <c r="D31" s="106" t="str">
        <f>IF('Orçamento-base'!G31&gt;0,'Orçamento-base'!G31,"")</f>
        <v>PORTAS E JANELAS DE MADEIRA</v>
      </c>
      <c r="E31" s="167">
        <f>IF('Orçamento-base'!H31&gt;0,'Orçamento-base'!H31,"")</f>
        <v>1</v>
      </c>
      <c r="F31" s="106" t="str">
        <f>IF('Orçamento-base'!I31&gt;0,'Orçamento-base'!I31,"")</f>
        <v>un</v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>
        <f>IF('Orçamento-base'!A32&gt;0,'Orçamento-base'!A32,"")</f>
        <v>21</v>
      </c>
      <c r="B32" s="111">
        <f>'Orçamento-base'!B32</f>
        <v>21</v>
      </c>
      <c r="C32" s="111">
        <f>IF('Orçamento-base'!C32&gt;0,'Orçamento-base'!C32,"")</f>
        <v>21</v>
      </c>
      <c r="D32" s="106" t="str">
        <f>IF('Orçamento-base'!G32&gt;0,'Orçamento-base'!G32,"")</f>
        <v>RESERVATORIO DE AGUA</v>
      </c>
      <c r="E32" s="167">
        <f>IF('Orçamento-base'!H32&gt;0,'Orçamento-base'!H32,"")</f>
        <v>1</v>
      </c>
      <c r="F32" s="106" t="str">
        <f>IF('Orçamento-base'!I32&gt;0,'Orçamento-base'!I32,"")</f>
        <v>un</v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>
        <f>IF('Orçamento-base'!A33&gt;0,'Orçamento-base'!A33,"")</f>
        <v>22</v>
      </c>
      <c r="B33" s="111">
        <f>'Orçamento-base'!B33</f>
        <v>22</v>
      </c>
      <c r="C33" s="111">
        <f>IF('Orçamento-base'!C33&gt;0,'Orçamento-base'!C33,"")</f>
        <v>22</v>
      </c>
      <c r="D33" s="106" t="str">
        <f>IF('Orçamento-base'!G33&gt;0,'Orçamento-base'!G33,"")</f>
        <v>SUCATA DE FERRO</v>
      </c>
      <c r="E33" s="167">
        <f>IF('Orçamento-base'!H33&gt;0,'Orçamento-base'!H33,"")</f>
        <v>1</v>
      </c>
      <c r="F33" s="106" t="str">
        <f>IF('Orçamento-base'!I33&gt;0,'Orçamento-base'!I33,"")</f>
        <v>un</v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>
        <f>IF('Orçamento-base'!A34&gt;0,'Orçamento-base'!A34,"")</f>
        <v>23</v>
      </c>
      <c r="B34" s="111">
        <f>'Orçamento-base'!B34</f>
        <v>23</v>
      </c>
      <c r="C34" s="111">
        <f>IF('Orçamento-base'!C34&gt;0,'Orçamento-base'!C34,"")</f>
        <v>23</v>
      </c>
      <c r="D34" s="106" t="str">
        <f>IF('Orçamento-base'!G34&gt;0,'Orçamento-base'!G34,"")</f>
        <v>SUCATA DE MOVEIS</v>
      </c>
      <c r="E34" s="167">
        <f>IF('Orçamento-base'!H34&gt;0,'Orçamento-base'!H34,"")</f>
        <v>1</v>
      </c>
      <c r="F34" s="106" t="str">
        <f>IF('Orçamento-base'!I34&gt;0,'Orçamento-base'!I34,"")</f>
        <v>un</v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>
        <f>IF('Orçamento-base'!A35&gt;0,'Orçamento-base'!A35,"")</f>
        <v>24</v>
      </c>
      <c r="B35" s="111">
        <f>'Orçamento-base'!B35</f>
        <v>24</v>
      </c>
      <c r="C35" s="111">
        <f>IF('Orçamento-base'!C35&gt;0,'Orçamento-base'!C35,"")</f>
        <v>24</v>
      </c>
      <c r="D35" s="106" t="str">
        <f>IF('Orçamento-base'!G35&gt;0,'Orçamento-base'!G35,"")</f>
        <v>SUCATA DE ELETRONIVOS, INFORMATICA E ELETRODOMESTICOS</v>
      </c>
      <c r="E35" s="167">
        <f>IF('Orçamento-base'!H35&gt;0,'Orçamento-base'!H35,"")</f>
        <v>1</v>
      </c>
      <c r="F35" s="106" t="str">
        <f>IF('Orçamento-base'!I35&gt;0,'Orçamento-base'!I35,"")</f>
        <v>un</v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>
        <f>IF('Orçamento-base'!A36&gt;0,'Orçamento-base'!A36,"")</f>
        <v>25</v>
      </c>
      <c r="B36" s="111">
        <f>'Orçamento-base'!B36</f>
        <v>25</v>
      </c>
      <c r="C36" s="111">
        <f>IF('Orçamento-base'!C36&gt;0,'Orçamento-base'!C36,"")</f>
        <v>25</v>
      </c>
      <c r="D36" s="106" t="str">
        <f>IF('Orçamento-base'!G36&gt;0,'Orçamento-base'!G36,"")</f>
        <v>PATRIMONIOS 6917 E 6920</v>
      </c>
      <c r="E36" s="167">
        <f>IF('Orçamento-base'!H36&gt;0,'Orçamento-base'!H36,"")</f>
        <v>1</v>
      </c>
      <c r="F36" s="106" t="str">
        <f>IF('Orçamento-base'!I36&gt;0,'Orçamento-base'!I36,"")</f>
        <v>un</v>
      </c>
      <c r="G36" s="114"/>
      <c r="H36" s="106" t="str">
        <f t="shared" si="0"/>
        <v/>
      </c>
      <c r="I36" s="98"/>
      <c r="J36" s="98"/>
      <c r="K36" s="46"/>
    </row>
    <row r="37" spans="1:11" x14ac:dyDescent="0.25">
      <c r="A37" s="111">
        <f>IF('Orçamento-base'!A37&gt;0,'Orçamento-base'!A37,"")</f>
        <v>26</v>
      </c>
      <c r="B37" s="111">
        <f>'Orçamento-base'!B37</f>
        <v>26</v>
      </c>
      <c r="C37" s="111">
        <f>IF('Orçamento-base'!C37&gt;0,'Orçamento-base'!C37,"")</f>
        <v>26</v>
      </c>
      <c r="D37" s="106" t="str">
        <f>IF('Orçamento-base'!G37&gt;0,'Orçamento-base'!G37,"")</f>
        <v>PATRIMONIOS 6918, 6919 E 6921</v>
      </c>
      <c r="E37" s="167">
        <f>IF('Orçamento-base'!H37&gt;0,'Orçamento-base'!H37,"")</f>
        <v>1</v>
      </c>
      <c r="F37" s="106" t="str">
        <f>IF('Orçamento-base'!I37&gt;0,'Orçamento-base'!I37,"")</f>
        <v>un</v>
      </c>
      <c r="G37" s="114"/>
      <c r="H37" s="106" t="str">
        <f t="shared" si="0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 t="str">
        <f>'Orçamento-base'!B38</f>
        <v/>
      </c>
      <c r="C38" s="111" t="str">
        <f>IF('Orçamento-base'!C38&gt;0,'Orçamento-base'!C38,"")</f>
        <v/>
      </c>
      <c r="D38" s="106" t="str">
        <f>IF('Orçamento-base'!G38&gt;0,'Orçamento-base'!G38,"")</f>
        <v/>
      </c>
      <c r="E38" s="167" t="str">
        <f>IF('Orçamento-base'!H38&gt;0,'Orçamento-base'!H38,"")</f>
        <v/>
      </c>
      <c r="F38" s="106" t="str">
        <f>IF('Orçamento-base'!I38&gt;0,'Orçamento-base'!I38,"")</f>
        <v/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 t="str">
        <f>'Orçamento-base'!B39</f>
        <v/>
      </c>
      <c r="C39" s="111" t="str">
        <f>IF('Orçamento-base'!C39&gt;0,'Orçamento-base'!C39,"")</f>
        <v/>
      </c>
      <c r="D39" s="106" t="str">
        <f>IF('Orçamento-base'!G39&gt;0,'Orçamento-base'!G39,"")</f>
        <v/>
      </c>
      <c r="E39" s="167" t="str">
        <f>IF('Orçamento-base'!H39&gt;0,'Orçamento-base'!H39,"")</f>
        <v/>
      </c>
      <c r="F39" s="106" t="str">
        <f>IF('Orçamento-base'!I39&gt;0,'Orçamento-base'!I39,"")</f>
        <v/>
      </c>
      <c r="G39" s="114"/>
      <c r="H39" s="106" t="str">
        <f t="shared" si="0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 t="str">
        <f>'Orçamento-base'!B40</f>
        <v/>
      </c>
      <c r="C40" s="111" t="str">
        <f>IF('Orçamento-base'!C40&gt;0,'Orçamento-base'!C40,"")</f>
        <v/>
      </c>
      <c r="D40" s="106" t="str">
        <f>IF('Orçamento-base'!G40&gt;0,'Orçamento-base'!G40,"")</f>
        <v/>
      </c>
      <c r="E40" s="167" t="str">
        <f>IF('Orçamento-base'!H40&gt;0,'Orçamento-base'!H40,"")</f>
        <v/>
      </c>
      <c r="F40" s="106" t="str">
        <f>IF('Orçamento-base'!I40&gt;0,'Orçamento-base'!I40,"")</f>
        <v/>
      </c>
      <c r="G40" s="114"/>
      <c r="H40" s="106" t="str">
        <f t="shared" si="0"/>
        <v/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 t="str">
        <f>'Orçamento-base'!B41</f>
        <v/>
      </c>
      <c r="C41" s="111" t="str">
        <f>IF('Orçamento-base'!C41&gt;0,'Orçamento-base'!C41,"")</f>
        <v/>
      </c>
      <c r="D41" s="106" t="str">
        <f>IF('Orçamento-base'!G41&gt;0,'Orçamento-base'!G41,"")</f>
        <v/>
      </c>
      <c r="E41" s="167" t="str">
        <f>IF('Orçamento-base'!H41&gt;0,'Orçamento-base'!H41,"")</f>
        <v/>
      </c>
      <c r="F41" s="106" t="str">
        <f>IF('Orçamento-base'!I41&gt;0,'Orçamento-base'!I41,"")</f>
        <v/>
      </c>
      <c r="G41" s="114"/>
      <c r="H41" s="106" t="str">
        <f t="shared" si="0"/>
        <v/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 t="str">
        <f>'Orçamento-base'!B42</f>
        <v/>
      </c>
      <c r="C42" s="111" t="str">
        <f>IF('Orçamento-base'!C42&gt;0,'Orçamento-base'!C42,"")</f>
        <v/>
      </c>
      <c r="D42" s="106" t="str">
        <f>IF('Orçamento-base'!G42&gt;0,'Orçamento-base'!G42,"")</f>
        <v/>
      </c>
      <c r="E42" s="167" t="str">
        <f>IF('Orçamento-base'!H42&gt;0,'Orçamento-base'!H42,"")</f>
        <v/>
      </c>
      <c r="F42" s="106" t="str">
        <f>IF('Orçamento-base'!I42&gt;0,'Orçamento-base'!I42,"")</f>
        <v/>
      </c>
      <c r="G42" s="114"/>
      <c r="H42" s="106" t="str">
        <f t="shared" si="0"/>
        <v/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 t="str">
        <f>'Orçamento-base'!B43</f>
        <v/>
      </c>
      <c r="C43" s="111" t="str">
        <f>IF('Orçamento-base'!C43&gt;0,'Orçamento-base'!C43,"")</f>
        <v/>
      </c>
      <c r="D43" s="106" t="str">
        <f>IF('Orçamento-base'!G43&gt;0,'Orçamento-base'!G43,"")</f>
        <v/>
      </c>
      <c r="E43" s="167" t="str">
        <f>IF('Orçamento-base'!H43&gt;0,'Orçamento-base'!H43,"")</f>
        <v/>
      </c>
      <c r="F43" s="106" t="str">
        <f>IF('Orçamento-base'!I43&gt;0,'Orçamento-base'!I43,"")</f>
        <v/>
      </c>
      <c r="G43" s="114"/>
      <c r="H43" s="106" t="str">
        <f t="shared" si="0"/>
        <v/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 t="str">
        <f>'Orçamento-base'!B44</f>
        <v/>
      </c>
      <c r="C44" s="111" t="str">
        <f>IF('Orçamento-base'!C44&gt;0,'Orçamento-base'!C44,"")</f>
        <v/>
      </c>
      <c r="D44" s="106" t="str">
        <f>IF('Orçamento-base'!G44&gt;0,'Orçamento-base'!G44,"")</f>
        <v/>
      </c>
      <c r="E44" s="167" t="str">
        <f>IF('Orçamento-base'!H44&gt;0,'Orçamento-base'!H44,"")</f>
        <v/>
      </c>
      <c r="F44" s="106" t="str">
        <f>IF('Orçamento-base'!I44&gt;0,'Orçamento-base'!I44,"")</f>
        <v/>
      </c>
      <c r="G44" s="114"/>
      <c r="H44" s="106" t="str">
        <f t="shared" si="0"/>
        <v/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 t="str">
        <f>'Orçamento-base'!B45</f>
        <v/>
      </c>
      <c r="C45" s="111" t="str">
        <f>IF('Orçamento-base'!C45&gt;0,'Orçamento-base'!C45,"")</f>
        <v/>
      </c>
      <c r="D45" s="106" t="str">
        <f>IF('Orçamento-base'!G45&gt;0,'Orçamento-base'!G45,"")</f>
        <v/>
      </c>
      <c r="E45" s="167" t="str">
        <f>IF('Orçamento-base'!H45&gt;0,'Orçamento-base'!H45,"")</f>
        <v/>
      </c>
      <c r="F45" s="106" t="str">
        <f>IF('Orçamento-base'!I45&gt;0,'Orçamento-base'!I45,"")</f>
        <v/>
      </c>
      <c r="G45" s="114"/>
      <c r="H45" s="106" t="str">
        <f t="shared" si="0"/>
        <v/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 t="str">
        <f>'Orçamento-base'!B46</f>
        <v/>
      </c>
      <c r="C46" s="111" t="str">
        <f>IF('Orçamento-base'!C46&gt;0,'Orçamento-base'!C46,"")</f>
        <v/>
      </c>
      <c r="D46" s="106" t="str">
        <f>IF('Orçamento-base'!G46&gt;0,'Orçamento-base'!G46,"")</f>
        <v/>
      </c>
      <c r="E46" s="167" t="str">
        <f>IF('Orçamento-base'!H46&gt;0,'Orçamento-base'!H46,"")</f>
        <v/>
      </c>
      <c r="F46" s="106" t="str">
        <f>IF('Orçamento-base'!I46&gt;0,'Orçamento-base'!I46,"")</f>
        <v/>
      </c>
      <c r="G46" s="114"/>
      <c r="H46" s="106" t="str">
        <f t="shared" si="0"/>
        <v/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11" t="str">
        <f>'Orçamento-base'!B47</f>
        <v/>
      </c>
      <c r="C47" s="111" t="str">
        <f>IF('Orçamento-base'!C47&gt;0,'Orçamento-base'!C47,"")</f>
        <v/>
      </c>
      <c r="D47" s="106" t="str">
        <f>IF('Orçamento-base'!G47&gt;0,'Orçamento-base'!G47,"")</f>
        <v/>
      </c>
      <c r="E47" s="167" t="str">
        <f>IF('Orçamento-base'!H47&gt;0,'Orçamento-base'!H47,"")</f>
        <v/>
      </c>
      <c r="F47" s="106" t="str">
        <f>IF('Orçamento-base'!I47&gt;0,'Orçamento-base'!I47,"")</f>
        <v/>
      </c>
      <c r="G47" s="114"/>
      <c r="H47" s="106" t="str">
        <f t="shared" si="0"/>
        <v/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11" t="str">
        <f>'Orçamento-base'!B48</f>
        <v/>
      </c>
      <c r="C48" s="111" t="str">
        <f>IF('Orçamento-base'!C48&gt;0,'Orçamento-base'!C48,"")</f>
        <v/>
      </c>
      <c r="D48" s="106" t="str">
        <f>IF('Orçamento-base'!G48&gt;0,'Orçamento-base'!G48,"")</f>
        <v/>
      </c>
      <c r="E48" s="167" t="str">
        <f>IF('Orçamento-base'!H48&gt;0,'Orçamento-base'!H48,"")</f>
        <v/>
      </c>
      <c r="F48" s="106" t="str">
        <f>IF('Orçamento-base'!I48&gt;0,'Orçamento-base'!I48,"")</f>
        <v/>
      </c>
      <c r="G48" s="114"/>
      <c r="H48" s="106" t="str">
        <f t="shared" si="0"/>
        <v/>
      </c>
      <c r="I48" s="98"/>
      <c r="J48" s="98"/>
      <c r="K48" s="46"/>
    </row>
    <row r="49" spans="1:11" x14ac:dyDescent="0.25">
      <c r="A49" s="111" t="str">
        <f>IF('Orçamento-base'!A49&gt;0,'Orçamento-base'!A49,"")</f>
        <v/>
      </c>
      <c r="B49" s="111" t="str">
        <f>'Orçamento-base'!B49</f>
        <v/>
      </c>
      <c r="C49" s="111" t="str">
        <f>IF('Orçamento-base'!C49&gt;0,'Orçamento-base'!C49,"")</f>
        <v/>
      </c>
      <c r="D49" s="106" t="str">
        <f>IF('Orçamento-base'!G49&gt;0,'Orçamento-base'!G49,"")</f>
        <v/>
      </c>
      <c r="E49" s="167" t="str">
        <f>IF('Orçamento-base'!H49&gt;0,'Orçamento-base'!H49,"")</f>
        <v/>
      </c>
      <c r="F49" s="106" t="str">
        <f>IF('Orçamento-base'!I49&gt;0,'Orçamento-base'!I49,"")</f>
        <v/>
      </c>
      <c r="G49" s="114"/>
      <c r="H49" s="106" t="str">
        <f t="shared" si="0"/>
        <v/>
      </c>
      <c r="I49" s="98"/>
      <c r="J49" s="98"/>
      <c r="K49" s="46"/>
    </row>
    <row r="50" spans="1:11" x14ac:dyDescent="0.25">
      <c r="A50" s="111" t="str">
        <f>IF('Orçamento-base'!A50&gt;0,'Orçamento-base'!A50,"")</f>
        <v/>
      </c>
      <c r="B50" s="111" t="str">
        <f>'Orçamento-base'!B50</f>
        <v/>
      </c>
      <c r="C50" s="111" t="str">
        <f>IF('Orçamento-base'!C50&gt;0,'Orçamento-base'!C50,"")</f>
        <v/>
      </c>
      <c r="D50" s="106" t="str">
        <f>IF('Orçamento-base'!G50&gt;0,'Orçamento-base'!G50,"")</f>
        <v/>
      </c>
      <c r="E50" s="167" t="str">
        <f>IF('Orçamento-base'!H50&gt;0,'Orçamento-base'!H50,"")</f>
        <v/>
      </c>
      <c r="F50" s="106" t="str">
        <f>IF('Orçamento-base'!I50&gt;0,'Orçamento-base'!I50,"")</f>
        <v/>
      </c>
      <c r="G50" s="114"/>
      <c r="H50" s="106" t="str">
        <f t="shared" si="0"/>
        <v/>
      </c>
      <c r="I50" s="98"/>
      <c r="J50" s="98"/>
      <c r="K50" s="46"/>
    </row>
    <row r="51" spans="1:11" x14ac:dyDescent="0.25">
      <c r="A51" s="111" t="str">
        <f>IF('Orçamento-base'!A51&gt;0,'Orçamento-base'!A51,"")</f>
        <v/>
      </c>
      <c r="B51" s="111" t="str">
        <f>'Orçamento-base'!B51</f>
        <v/>
      </c>
      <c r="C51" s="111" t="str">
        <f>IF('Orçamento-base'!C51&gt;0,'Orçamento-base'!C51,"")</f>
        <v/>
      </c>
      <c r="D51" s="106" t="str">
        <f>IF('Orçamento-base'!G51&gt;0,'Orçamento-base'!G51,"")</f>
        <v/>
      </c>
      <c r="E51" s="167" t="str">
        <f>IF('Orçamento-base'!H51&gt;0,'Orçamento-base'!H51,"")</f>
        <v/>
      </c>
      <c r="F51" s="106" t="str">
        <f>IF('Orçamento-base'!I51&gt;0,'Orçamento-base'!I51,"")</f>
        <v/>
      </c>
      <c r="G51" s="114"/>
      <c r="H51" s="106" t="str">
        <f t="shared" si="0"/>
        <v/>
      </c>
      <c r="I51" s="98"/>
      <c r="J51" s="98"/>
      <c r="K51" s="46"/>
    </row>
    <row r="52" spans="1:11" x14ac:dyDescent="0.25">
      <c r="A52" s="111" t="str">
        <f>IF('Orçamento-base'!A52&gt;0,'Orçamento-base'!A52,"")</f>
        <v/>
      </c>
      <c r="B52" s="111" t="str">
        <f>'Orçamento-base'!B52</f>
        <v/>
      </c>
      <c r="C52" s="111" t="str">
        <f>IF('Orçamento-base'!C52&gt;0,'Orçamento-base'!C52,"")</f>
        <v/>
      </c>
      <c r="D52" s="106" t="str">
        <f>IF('Orçamento-base'!G52&gt;0,'Orçamento-base'!G52,"")</f>
        <v/>
      </c>
      <c r="E52" s="167" t="str">
        <f>IF('Orçamento-base'!H52&gt;0,'Orçamento-base'!H52,"")</f>
        <v/>
      </c>
      <c r="F52" s="106" t="str">
        <f>IF('Orçamento-base'!I52&gt;0,'Orçamento-base'!I52,"")</f>
        <v/>
      </c>
      <c r="G52" s="114"/>
      <c r="H52" s="106" t="str">
        <f t="shared" si="0"/>
        <v/>
      </c>
      <c r="I52" s="98"/>
      <c r="J52" s="98"/>
      <c r="K52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Não se aplica</v>
      </c>
      <c r="G2" t="str">
        <f>IFERROR(SMALL($E$2:$E$250,D2),"")</f>
        <v/>
      </c>
      <c r="H2" t="str">
        <f>IFERROR(VLOOKUP(G2,base!$C$2:$D$133,2,FALSE),"")</f>
        <v/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 t="str">
        <f t="shared" ref="G3:G66" si="1">IFERROR(SMALL($E$2:$E$250,D3),"")</f>
        <v/>
      </c>
      <c r="H3" t="str">
        <f>IFERROR(VLOOKUP(G3,base!$C$2:$D$133,2,FALSE),"")</f>
        <v/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 t="str">
        <f t="shared" si="1"/>
        <v/>
      </c>
      <c r="H4" t="str">
        <f>IFERROR(VLOOKUP(G4,base!$C$2:$D$133,2,FALSE),"")</f>
        <v/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 t="str">
        <f t="shared" si="1"/>
        <v/>
      </c>
      <c r="H5" t="str">
        <f>IFERROR(VLOOKUP(G5,base!$C$2:$D$133,2,FALSE),"")</f>
        <v/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 t="str">
        <f t="shared" si="1"/>
        <v/>
      </c>
      <c r="H6" t="str">
        <f>IFERROR(VLOOKUP(G6,base!$C$2:$D$133,2,FALSE),"")</f>
        <v/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 t="str">
        <f t="shared" si="1"/>
        <v/>
      </c>
      <c r="H7" t="str">
        <f>IFERROR(VLOOKUP(G7,base!$C$2:$D$133,2,FALSE),"")</f>
        <v/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 t="str">
        <f t="shared" si="1"/>
        <v/>
      </c>
      <c r="H8" t="str">
        <f>IFERROR(VLOOKUP(G8,base!$C$2:$D$133,2,FALSE),"")</f>
        <v/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 t="str">
        <f t="shared" si="1"/>
        <v/>
      </c>
      <c r="H9" t="str">
        <f>IFERROR(VLOOKUP(G9,base!$C$2:$D$133,2,FALSE),"")</f>
        <v/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 t="str">
        <f t="shared" si="1"/>
        <v/>
      </c>
      <c r="H10" t="str">
        <f>IFERROR(VLOOKUP(G10,base!$C$2:$D$133,2,FALSE),"")</f>
        <v/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 t="str">
        <f t="shared" si="1"/>
        <v/>
      </c>
      <c r="H11" t="str">
        <f>IFERROR(VLOOKUP(G11,base!$C$2:$D$133,2,FALSE),"")</f>
        <v/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 t="str">
        <f t="shared" si="1"/>
        <v/>
      </c>
      <c r="H12" t="str">
        <f>IFERROR(VLOOKUP(G12,base!$C$2:$D$133,2,FALSE),"")</f>
        <v/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2023-12-13T14:27:49Z</dcterms:modified>
</cp:coreProperties>
</file>