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49- 23 RP COMBUSTÍVEIS\"/>
    </mc:Choice>
  </mc:AlternateContent>
  <xr:revisionPtr revIDLastSave="0" documentId="13_ncr:1_{D544C79F-FA14-4508-979E-DBEE1442E339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'Orçamento-base'!$A$1:$M$39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6" l="1"/>
  <c r="D20" i="6"/>
  <c r="D19" i="6"/>
  <c r="D16" i="6"/>
  <c r="D15" i="6"/>
  <c r="D24" i="6"/>
  <c r="C14" i="6"/>
  <c r="C15" i="6"/>
  <c r="C16" i="6"/>
  <c r="C17" i="6"/>
  <c r="C18" i="6"/>
  <c r="C19" i="6"/>
  <c r="C20" i="6"/>
  <c r="C21" i="6"/>
  <c r="H27" i="6"/>
  <c r="H30" i="6"/>
  <c r="D26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31" i="6"/>
  <c r="F32" i="6"/>
  <c r="F33" i="6"/>
  <c r="F34" i="6"/>
  <c r="F35" i="6"/>
  <c r="F36" i="6"/>
  <c r="F37" i="6"/>
  <c r="F38" i="6"/>
  <c r="E14" i="6"/>
  <c r="H14" i="6" s="1"/>
  <c r="H15" i="6"/>
  <c r="E16" i="6"/>
  <c r="H16" i="6" s="1"/>
  <c r="H17" i="6"/>
  <c r="H18" i="6"/>
  <c r="H19" i="6"/>
  <c r="E20" i="6"/>
  <c r="H20" i="6" s="1"/>
  <c r="E21" i="6"/>
  <c r="H21" i="6" s="1"/>
  <c r="H22" i="6"/>
  <c r="E23" i="6"/>
  <c r="H23" i="6" s="1"/>
  <c r="E24" i="6"/>
  <c r="H24" i="6" s="1"/>
  <c r="E25" i="6"/>
  <c r="H25" i="6" s="1"/>
  <c r="E26" i="6"/>
  <c r="H26" i="6" s="1"/>
  <c r="H28" i="6"/>
  <c r="H29" i="6"/>
  <c r="E31" i="6"/>
  <c r="H31" i="6" s="1"/>
  <c r="E32" i="6"/>
  <c r="H32" i="6" s="1"/>
  <c r="E33" i="6"/>
  <c r="H33" i="6" s="1"/>
  <c r="E34" i="6"/>
  <c r="H34" i="6" s="1"/>
  <c r="E35" i="6"/>
  <c r="H35" i="6" s="1"/>
  <c r="E36" i="6"/>
  <c r="H36" i="6" s="1"/>
  <c r="E37" i="6"/>
  <c r="H37" i="6" s="1"/>
  <c r="E38" i="6"/>
  <c r="H38" i="6" s="1"/>
  <c r="D14" i="6"/>
  <c r="D17" i="6"/>
  <c r="D18" i="6"/>
  <c r="D21" i="6"/>
  <c r="D22" i="6"/>
  <c r="D25" i="6"/>
  <c r="D31" i="6"/>
  <c r="D32" i="6"/>
  <c r="D33" i="6"/>
  <c r="D34" i="6"/>
  <c r="D35" i="6"/>
  <c r="D36" i="6"/>
  <c r="D37" i="6"/>
  <c r="D38" i="6"/>
  <c r="C31" i="6"/>
  <c r="C32" i="6"/>
  <c r="C33" i="6"/>
  <c r="C34" i="6"/>
  <c r="C35" i="6"/>
  <c r="C36" i="6"/>
  <c r="C37" i="6"/>
  <c r="C38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3" l="1"/>
  <c r="B16" i="6" s="1"/>
  <c r="B15" i="6"/>
  <c r="E13" i="6"/>
  <c r="H13" i="6" s="1"/>
  <c r="O13" i="3"/>
  <c r="B17" i="3" l="1"/>
  <c r="B17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8" i="3" l="1"/>
  <c r="B18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9" i="3" l="1"/>
  <c r="B19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0" i="3" l="1"/>
  <c r="B20" i="6" s="1"/>
  <c r="B21" i="3"/>
  <c r="B21" i="6" s="1"/>
  <c r="B13" i="6"/>
  <c r="B22" i="3" l="1"/>
  <c r="B23" i="3" s="1"/>
  <c r="B24" i="3" l="1"/>
  <c r="B25" i="3" l="1"/>
  <c r="B26" i="3" s="1"/>
  <c r="B27" i="3" l="1"/>
  <c r="B28" i="3" l="1"/>
  <c r="B29" i="3" l="1"/>
  <c r="B30" i="3" l="1"/>
  <c r="B31" i="3" l="1"/>
  <c r="B31" i="6" s="1"/>
  <c r="B32" i="3" l="1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9" i="3" s="1"/>
  <c r="B40" i="3" s="1"/>
  <c r="B37" i="6"/>
  <c r="B38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<sst xmlns="http://schemas.openxmlformats.org/spreadsheetml/2006/main" count="15122" uniqueCount="3997">
  <si>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</si>
  <si>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</si>
  <si>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</si>
  <si>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</si>
  <si>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</si>
  <si>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</si>
  <si>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</si>
  <si>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</si>
  <si>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</si>
  <si>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</si>
  <si>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</si>
  <si>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</si>
  <si>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</si>
  <si>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</si>
  <si>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</si>
  <si>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</si>
  <si>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</si>
  <si>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</si>
  <si>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</si>
  <si>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</si>
  <si>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</si>
  <si>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</si>
  <si>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</si>
  <si>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</si>
  <si>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</si>
  <si>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</si>
  <si>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</si>
  <si>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</si>
  <si>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</si>
  <si>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</si>
  <si>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</si>
  <si>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</si>
  <si>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</si>
  <si>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</si>
  <si>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</si>
  <si>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</si>
  <si>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</si>
  <si>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</si>
  <si>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</si>
  <si>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</si>
  <si>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</si>
  <si>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</si>
  <si>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</si>
  <si>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</si>
  <si>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</si>
  <si>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</si>
  <si>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</si>
  <si>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</si>
  <si>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</si>
  <si>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</si>
  <si>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</si>
  <si>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</si>
  <si>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</si>
  <si>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</si>
  <si>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</si>
  <si>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</si>
  <si>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</si>
  <si>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</si>
  <si>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</si>
  <si>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</si>
  <si>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</si>
  <si>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</si>
  <si>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</si>
  <si>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</si>
  <si>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</si>
  <si>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</si>
  <si>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</si>
  <si>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</si>
  <si>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</si>
  <si>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</si>
  <si>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</si>
  <si>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</si>
  <si>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</si>
  <si>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</si>
  <si>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</si>
  <si>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</si>
  <si>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</si>
  <si>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</si>
  <si>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</si>
  <si>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</si>
  <si>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</si>
  <si>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</si>
  <si>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</si>
  <si>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</si>
  <si>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</si>
  <si>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</si>
  <si>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</si>
  <si>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</si>
  <si>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</si>
  <si>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</si>
  <si>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</si>
  <si>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</si>
  <si>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</si>
  <si>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</si>
  <si>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</si>
  <si>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</si>
  <si>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</si>
  <si>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</si>
  <si>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</si>
  <si>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</si>
  <si>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</si>
  <si>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</si>
  <si>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</si>
  <si>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</si>
  <si>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</si>
  <si>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</si>
  <si>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</si>
  <si>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</si>
  <si>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</si>
  <si>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</si>
  <si>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</si>
  <si>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</si>
  <si>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</si>
  <si>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</si>
  <si>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</si>
  <si>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</si>
  <si>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</si>
  <si>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</si>
  <si>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</si>
  <si>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</si>
  <si>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</si>
  <si>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</si>
  <si>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</si>
  <si>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</si>
  <si>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</si>
  <si>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</si>
  <si>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</si>
  <si>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</si>
  <si>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</si>
  <si>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</si>
  <si>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</si>
  <si>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</si>
  <si>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</si>
  <si>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</si>
  <si>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</si>
  <si>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</si>
  <si>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</si>
  <si>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</si>
  <si>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</si>
  <si>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</si>
  <si>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</si>
  <si>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</si>
  <si>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</si>
  <si>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</si>
  <si>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</si>
  <si>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</si>
  <si>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</si>
  <si>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</si>
  <si>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</si>
  <si>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</si>
  <si>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</si>
  <si>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</si>
  <si>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</si>
  <si>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</si>
  <si>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</si>
  <si>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</si>
  <si>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</si>
  <si>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</si>
  <si>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</si>
  <si>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</si>
  <si>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</si>
  <si>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</si>
  <si>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</si>
  <si>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</si>
  <si>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</si>
  <si>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</si>
  <si>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</si>
  <si>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</si>
  <si>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</si>
  <si>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</si>
  <si>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</si>
  <si>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</si>
  <si>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</si>
  <si>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</si>
  <si>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</si>
  <si>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</si>
  <si>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</si>
  <si>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</si>
  <si>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</si>
  <si>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</si>
  <si>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</si>
  <si>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</si>
  <si>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</si>
  <si>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</si>
  <si>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</si>
  <si>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</si>
  <si>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</si>
  <si>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</si>
  <si>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</si>
  <si>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</si>
  <si>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</si>
  <si>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</si>
  <si>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</si>
  <si>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</si>
  <si>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</si>
  <si>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</si>
  <si>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</si>
  <si>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</si>
  <si>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</si>
  <si>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</si>
  <si>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</si>
  <si>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</si>
  <si>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</si>
  <si>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</si>
  <si>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</si>
  <si>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</si>
  <si>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</si>
  <si>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</si>
  <si>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</si>
  <si>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</si>
  <si>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</si>
  <si>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</si>
  <si>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</si>
  <si>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</si>
  <si>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</si>
  <si>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</si>
  <si>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</si>
  <si>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</si>
  <si>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</si>
  <si>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</si>
  <si>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</si>
  <si>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</si>
  <si>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</si>
  <si>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</si>
  <si>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</si>
  <si>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</si>
  <si>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</si>
  <si>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</si>
  <si>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</si>
  <si>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</si>
  <si>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</si>
  <si>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</si>
  <si>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</si>
  <si>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</si>
  <si>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</si>
  <si>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</si>
  <si>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</si>
  <si>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</si>
  <si>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</si>
  <si>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</si>
  <si>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</si>
  <si>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</si>
  <si>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</si>
  <si>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</si>
  <si>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</si>
  <si>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</si>
  <si>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</si>
  <si>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</si>
  <si>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</si>
  <si>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</si>
  <si>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</si>
  <si>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</si>
  <si>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</si>
  <si>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</si>
  <si>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</si>
  <si>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</si>
  <si>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</si>
  <si>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</si>
  <si>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</si>
  <si>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</si>
  <si>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</si>
  <si>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</si>
  <si>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</si>
  <si>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</si>
  <si>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</si>
  <si>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</si>
  <si>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</si>
  <si>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</si>
  <si>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</si>
  <si>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</si>
  <si>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</si>
  <si>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</si>
  <si>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</si>
  <si>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</si>
  <si>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</si>
  <si>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</si>
  <si>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</si>
  <si>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</si>
  <si>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</si>
  <si>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</si>
  <si>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</si>
  <si>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</si>
  <si>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</si>
  <si>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</si>
  <si>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</si>
  <si>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</si>
  <si>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</si>
  <si>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</si>
  <si>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</si>
  <si>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</si>
  <si>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</si>
  <si>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</si>
  <si>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</si>
  <si>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</si>
  <si>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</si>
  <si>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</si>
  <si>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</si>
  <si>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</si>
  <si>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</si>
  <si>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</si>
  <si>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</si>
  <si>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</si>
  <si>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</si>
  <si>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</si>
  <si>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</si>
  <si>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</si>
  <si>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</si>
  <si>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</si>
  <si>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</si>
  <si>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</si>
  <si>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</si>
  <si>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</si>
  <si>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</si>
  <si>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</si>
  <si>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</si>
  <si>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</si>
  <si>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</si>
  <si>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</si>
  <si>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</si>
  <si>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</si>
  <si>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</si>
  <si>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</si>
  <si>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</si>
  <si>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</si>
  <si>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</si>
  <si>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</si>
  <si>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</si>
  <si>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</si>
  <si>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</si>
  <si>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</si>
  <si>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</si>
  <si>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</si>
  <si>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</si>
  <si>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</si>
  <si>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</si>
  <si>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</si>
  <si>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</si>
  <si>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</si>
  <si>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</si>
  <si>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</si>
  <si>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</si>
  <si>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</si>
  <si>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</si>
  <si>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</si>
  <si>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</si>
  <si>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</si>
  <si>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</si>
  <si>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</si>
  <si>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</si>
  <si>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</si>
  <si>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</si>
  <si>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</si>
  <si>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</si>
  <si>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</si>
  <si>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</si>
  <si>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</si>
  <si>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</si>
  <si>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</si>
  <si>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</si>
  <si>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</si>
  <si>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</si>
  <si>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</si>
  <si>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</si>
  <si>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</si>
  <si>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</si>
  <si>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</si>
  <si>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</si>
  <si>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</si>
  <si>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</si>
  <si>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</si>
  <si>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</si>
  <si>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</si>
  <si>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</si>
  <si>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</si>
  <si>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</si>
  <si>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</si>
  <si>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</si>
  <si>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</si>
  <si>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</si>
  <si>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</si>
  <si>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</si>
  <si>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</si>
  <si>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</si>
  <si>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</si>
  <si>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</si>
  <si>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</si>
  <si>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</si>
  <si>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</si>
  <si>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</si>
  <si>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</si>
  <si>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</si>
  <si>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</si>
  <si>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</si>
  <si>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</si>
  <si>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</si>
  <si>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</si>
  <si>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</si>
  <si>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</si>
  <si>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</si>
  <si>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</si>
  <si>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</si>
  <si>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</si>
  <si>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</si>
  <si>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</si>
  <si>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</si>
  <si>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</si>
  <si>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</si>
  <si>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</si>
  <si>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</si>
  <si>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</si>
  <si>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</si>
  <si>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</si>
  <si>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</si>
  <si>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</si>
  <si>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</si>
  <si>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</si>
  <si>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</si>
  <si>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</si>
  <si>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</si>
  <si>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</si>
  <si>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</si>
  <si>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</si>
  <si>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</si>
  <si>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</si>
  <si>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</si>
  <si>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</si>
  <si>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</si>
  <si>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</si>
  <si>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</si>
  <si>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</si>
  <si>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</si>
  <si>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</si>
  <si>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</si>
  <si>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</si>
  <si>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</si>
  <si>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</si>
  <si>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</si>
  <si>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</si>
  <si>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</si>
  <si>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</si>
  <si>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</si>
  <si>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</si>
  <si>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</si>
  <si>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</si>
  <si>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</si>
  <si>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</si>
  <si>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</si>
  <si>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</si>
  <si>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</si>
  <si>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</si>
  <si>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</si>
  <si>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</si>
  <si>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</si>
  <si>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</si>
  <si>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</si>
  <si>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</si>
  <si>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</si>
  <si>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</si>
  <si>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</si>
  <si>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</si>
  <si>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</si>
  <si>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</si>
  <si>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</si>
  <si>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</si>
  <si>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</si>
  <si>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</si>
  <si>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</si>
  <si>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</si>
  <si>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</si>
  <si>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</si>
  <si>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</si>
  <si>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</si>
  <si>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</si>
  <si>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</si>
  <si>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</si>
  <si>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</si>
  <si>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</si>
  <si>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</si>
  <si>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</si>
  <si>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</si>
  <si>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</si>
  <si>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</si>
  <si>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</si>
  <si>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</si>
  <si>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</si>
  <si>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</si>
  <si>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</si>
  <si>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</si>
  <si>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</si>
  <si>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</si>
  <si>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</si>
  <si>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</si>
  <si>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</si>
  <si>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</si>
  <si>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</si>
  <si>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</si>
  <si>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</si>
  <si>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</si>
  <si>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</si>
  <si>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</si>
  <si>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</si>
  <si>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</si>
  <si>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</si>
  <si>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</si>
  <si>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</si>
  <si>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</si>
  <si>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</si>
  <si>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</si>
  <si>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</si>
  <si>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</si>
  <si>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</si>
  <si>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</si>
  <si>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</si>
  <si>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</si>
  <si>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</si>
  <si>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</si>
  <si>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</si>
  <si>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</si>
  <si>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</si>
  <si>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</si>
  <si>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</si>
  <si>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</si>
  <si>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</si>
  <si>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</si>
  <si>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</si>
  <si>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</si>
  <si>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</si>
  <si>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</si>
  <si>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</si>
  <si>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</si>
  <si>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</si>
  <si>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</si>
  <si>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</si>
  <si>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</si>
  <si>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</si>
  <si>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</si>
  <si>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</si>
  <si>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</si>
  <si>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</si>
  <si>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</si>
  <si>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</si>
  <si>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</si>
  <si>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</si>
  <si>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</si>
  <si>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</si>
  <si>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</si>
  <si>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</si>
  <si>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</si>
  <si>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</si>
  <si>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</si>
  <si>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</si>
  <si>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</si>
  <si>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</si>
  <si>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</si>
  <si>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</si>
  <si>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</si>
  <si>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</si>
  <si>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</si>
  <si>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</si>
  <si>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</si>
  <si>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</si>
  <si>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</si>
  <si>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</si>
  <si>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</si>
  <si>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</si>
  <si>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</si>
  <si>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</si>
  <si>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</si>
  <si>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</si>
  <si>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</si>
  <si>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</si>
  <si>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</si>
  <si>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</si>
  <si>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</si>
  <si>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</si>
  <si>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</si>
  <si>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</si>
  <si>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</si>
  <si>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</si>
  <si>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</si>
  <si>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</si>
  <si>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</si>
  <si>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</si>
  <si>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</si>
  <si>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</si>
  <si>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</si>
  <si>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</si>
  <si>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</si>
  <si>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</si>
  <si>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</si>
  <si>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</si>
  <si>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</si>
  <si>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</si>
  <si>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</si>
  <si>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</si>
  <si>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</si>
  <si>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</si>
  <si>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</si>
  <si>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</si>
  <si>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</si>
  <si>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</si>
  <si>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</si>
  <si>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</si>
  <si>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</si>
  <si>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</si>
  <si>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</si>
  <si>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</si>
  <si>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</si>
  <si>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</si>
  <si>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</si>
  <si>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</si>
  <si>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</si>
  <si>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</si>
  <si>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</si>
  <si>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</si>
  <si>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</si>
  <si>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</si>
  <si>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</si>
  <si>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</si>
  <si>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</si>
  <si>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</si>
  <si>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</si>
  <si>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</si>
  <si>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</si>
  <si>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</si>
  <si>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</si>
  <si>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</si>
  <si>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</si>
  <si>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</si>
  <si>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</si>
  <si>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</si>
  <si>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</si>
  <si>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</si>
  <si>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</si>
  <si>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</si>
  <si>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</si>
  <si>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</si>
  <si>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</si>
  <si>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</si>
  <si>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</si>
  <si>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</si>
  <si>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</si>
  <si>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</si>
  <si>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</si>
  <si>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</si>
  <si>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</si>
  <si>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</si>
  <si>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</si>
  <si>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</si>
  <si>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</si>
  <si>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</si>
  <si>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</si>
  <si>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</si>
  <si>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</si>
  <si>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</si>
  <si>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</si>
  <si>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</si>
  <si>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</si>
  <si>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</si>
  <si>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</si>
  <si>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</si>
  <si>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</si>
  <si>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</si>
  <si>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</si>
  <si>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</si>
  <si>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</si>
  <si>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</si>
  <si>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</si>
  <si>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</si>
  <si>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</si>
  <si>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</si>
  <si>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</si>
  <si>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</si>
  <si>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</si>
  <si>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</si>
  <si>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</si>
  <si>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</si>
  <si>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</si>
  <si>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</si>
  <si>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</si>
  <si>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</si>
  <si>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</si>
  <si>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</si>
  <si>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</si>
  <si>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</si>
  <si>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</si>
  <si>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</si>
  <si>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</si>
  <si>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</si>
  <si>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</si>
  <si>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</si>
  <si>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</si>
  <si>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</si>
  <si>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</si>
  <si>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</si>
  <si>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</si>
  <si>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</si>
  <si>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</si>
  <si>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</si>
  <si>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</si>
  <si>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</si>
  <si>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</si>
  <si>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</si>
  <si>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</si>
  <si>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</si>
  <si>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</si>
  <si>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</si>
  <si>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</si>
  <si>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</si>
  <si>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</si>
  <si>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</si>
  <si>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</si>
  <si>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</si>
  <si>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</si>
  <si>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</si>
  <si>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</si>
  <si>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</si>
  <si>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</si>
  <si>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</si>
  <si>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</si>
  <si>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</si>
  <si>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</si>
  <si>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</si>
  <si>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</si>
  <si>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</si>
  <si>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</si>
  <si>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</si>
  <si>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</si>
  <si>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</si>
  <si>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</si>
  <si>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</si>
  <si>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</si>
  <si>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</si>
  <si>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</si>
  <si>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</si>
  <si>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</si>
  <si>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</si>
  <si>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</si>
  <si>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</si>
  <si>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</si>
  <si>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</si>
  <si>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</si>
  <si>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</si>
  <si>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</si>
  <si>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</si>
  <si>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</si>
  <si>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</si>
  <si>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</si>
  <si>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</si>
  <si>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</si>
  <si>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</si>
  <si>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</si>
  <si>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</si>
  <si>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</si>
  <si>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</si>
  <si>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</si>
  <si>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</si>
  <si>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</si>
  <si>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</si>
  <si>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</si>
  <si>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</si>
  <si>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</si>
  <si>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</si>
  <si>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</si>
  <si>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</si>
  <si>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</si>
  <si>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</si>
  <si>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</si>
  <si>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</si>
  <si>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</si>
  <si>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</si>
  <si>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</si>
  <si>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</si>
  <si>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</si>
  <si>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</si>
  <si>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</si>
  <si>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</si>
  <si>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</si>
  <si>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</si>
  <si>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</si>
  <si>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</si>
  <si>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</si>
  <si>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</si>
  <si>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</si>
  <si>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</si>
  <si>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</si>
  <si>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</si>
  <si>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</si>
  <si>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</si>
  <si>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</si>
  <si>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</si>
  <si>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</si>
  <si>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</si>
  <si>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</si>
  <si>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</si>
  <si>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</si>
  <si>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</si>
  <si>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</si>
  <si>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</si>
  <si>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</si>
  <si>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</si>
  <si>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</si>
  <si>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</si>
  <si>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</si>
  <si>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</si>
  <si>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</si>
  <si>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</si>
  <si>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</si>
  <si>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</si>
  <si>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</si>
  <si>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</si>
  <si>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</si>
  <si>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</si>
  <si>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</si>
  <si>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</si>
  <si>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</si>
  <si>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</si>
  <si>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</si>
  <si>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</si>
  <si>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</si>
  <si>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</si>
  <si>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</si>
  <si>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</si>
  <si>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</si>
  <si>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</si>
  <si>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</si>
  <si>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</si>
  <si>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</si>
  <si>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</si>
  <si>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</si>
  <si>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</si>
  <si>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</si>
  <si>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</si>
  <si>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</si>
  <si>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</si>
  <si>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</si>
  <si>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</si>
  <si>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</si>
  <si>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</si>
  <si>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</si>
  <si>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</si>
  <si>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</si>
  <si>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</si>
  <si>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</si>
  <si>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</si>
  <si>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</si>
  <si>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</si>
  <si>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</si>
  <si>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</si>
  <si>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</si>
  <si>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</si>
  <si>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</si>
  <si>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</si>
  <si>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</si>
  <si>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</si>
  <si>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</si>
  <si>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</si>
  <si>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</si>
  <si>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</si>
  <si>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</si>
  <si>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</si>
  <si>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</si>
  <si>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</si>
  <si>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</si>
  <si>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</si>
  <si>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</si>
  <si>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</si>
  <si>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</si>
  <si>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</si>
  <si>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</si>
  <si>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</si>
  <si>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</si>
  <si>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</si>
  <si>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</si>
  <si>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</si>
  <si>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</si>
  <si>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</si>
  <si>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</si>
  <si>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</si>
  <si>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</si>
  <si>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</si>
  <si>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</si>
  <si>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</si>
  <si>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</si>
  <si>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</si>
  <si>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</si>
  <si>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</si>
  <si>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</si>
  <si>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</si>
  <si>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</si>
  <si>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</si>
  <si>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</si>
  <si>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</si>
  <si>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</si>
  <si>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</si>
  <si>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</si>
  <si>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</si>
  <si>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</si>
  <si>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</si>
  <si>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</si>
  <si>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</si>
  <si>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</si>
  <si>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</si>
  <si>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</si>
  <si>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</si>
  <si>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</si>
  <si>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</si>
  <si>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</si>
  <si>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</si>
  <si>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</si>
  <si>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</si>
  <si>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</si>
  <si>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</si>
  <si>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</si>
  <si>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</si>
  <si>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</si>
  <si>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</si>
  <si>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</si>
  <si>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</si>
  <si>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</si>
  <si>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</si>
  <si>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</si>
  <si>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</si>
  <si>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</si>
  <si>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</si>
  <si>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</si>
  <si>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</si>
  <si>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</si>
  <si>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</si>
  <si>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</si>
  <si>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</si>
  <si>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</si>
  <si>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</si>
  <si>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</si>
  <si>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</si>
  <si>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</si>
  <si>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</si>
  <si>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</si>
  <si>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</si>
  <si>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</si>
  <si>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</si>
  <si>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</si>
  <si>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</si>
  <si>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</si>
  <si>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</si>
  <si>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</si>
  <si>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</si>
  <si>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</si>
  <si>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</si>
  <si>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</si>
  <si>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</si>
  <si>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</si>
  <si>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</si>
  <si>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</si>
  <si>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</si>
  <si>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</si>
  <si>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</si>
  <si>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</si>
  <si>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</si>
  <si>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</si>
  <si>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</si>
  <si>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</si>
  <si>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</si>
  <si>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</si>
  <si>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</si>
  <si>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</si>
  <si>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</si>
  <si>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</si>
  <si>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</si>
  <si>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</si>
  <si>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</si>
  <si>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</si>
  <si>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</si>
  <si>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</si>
  <si>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</si>
  <si>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</si>
  <si>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</si>
  <si>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</si>
  <si>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</si>
  <si>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</si>
  <si>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</si>
  <si>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</si>
  <si>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</si>
  <si>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</si>
  <si>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</si>
  <si>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</si>
  <si>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</si>
  <si>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</si>
  <si>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</si>
  <si>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</si>
  <si>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</si>
  <si>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</si>
  <si>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</si>
  <si>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</si>
  <si>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</si>
  <si>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</si>
  <si>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</si>
  <si>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</si>
  <si>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</si>
  <si>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</si>
  <si>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</si>
  <si>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</si>
  <si>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</si>
  <si>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</si>
  <si>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</si>
  <si>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</si>
  <si>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</si>
  <si>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</si>
  <si>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</si>
  <si>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</si>
  <si>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</si>
  <si>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</si>
  <si>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</si>
  <si>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</si>
  <si>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</si>
  <si>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</si>
  <si>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</si>
  <si>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</si>
  <si>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</si>
  <si>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</si>
  <si>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</si>
  <si>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</si>
  <si>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</si>
  <si>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</si>
  <si>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</si>
  <si>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</si>
  <si>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</si>
  <si>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</si>
  <si>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</si>
  <si>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</si>
  <si>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</si>
  <si>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</si>
  <si>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</si>
  <si>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</si>
  <si>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</si>
  <si>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</si>
  <si>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</si>
  <si>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</si>
  <si>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</si>
  <si>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</si>
  <si>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</si>
  <si>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</si>
  <si>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</si>
  <si>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</si>
  <si>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</si>
  <si>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</si>
  <si>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</si>
  <si>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</si>
  <si>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</si>
  <si>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</si>
  <si>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</si>
  <si>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</si>
  <si>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</si>
  <si>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</si>
  <si>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</si>
  <si>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</si>
  <si>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</si>
  <si>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</si>
  <si>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</si>
  <si>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</si>
  <si>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</si>
  <si>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</si>
  <si>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</si>
  <si>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</si>
  <si>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</si>
  <si>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</si>
  <si>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</si>
  <si>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</si>
  <si>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</si>
  <si>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</si>
  <si>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</si>
  <si>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</si>
  <si>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</si>
  <si>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</si>
  <si>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</si>
  <si>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</si>
  <si>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</si>
  <si>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</si>
  <si>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</si>
  <si>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</si>
  <si>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</si>
  <si>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</si>
  <si>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</si>
  <si>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</si>
  <si>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</si>
  <si>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</si>
  <si>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</si>
  <si>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</si>
  <si>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</si>
  <si>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</si>
  <si>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</si>
  <si>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</si>
  <si>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</si>
  <si>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</si>
  <si>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</si>
  <si>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</si>
  <si>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</si>
  <si>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</si>
  <si>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</si>
  <si>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</si>
  <si>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</si>
  <si>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</si>
  <si>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</si>
  <si>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</si>
  <si>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</si>
  <si>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</si>
  <si>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</si>
  <si>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</si>
  <si>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</si>
  <si>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</si>
  <si>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</si>
  <si>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</si>
  <si>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</si>
  <si>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</si>
  <si>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</si>
  <si>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</si>
  <si>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</si>
  <si>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</si>
  <si>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</si>
  <si>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</si>
  <si>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</si>
  <si>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</si>
  <si>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</si>
  <si>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</si>
  <si>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</si>
  <si>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</si>
  <si>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</si>
  <si>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</si>
  <si>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</si>
  <si>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</si>
  <si>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</si>
  <si>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</si>
  <si>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</si>
  <si>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</si>
  <si>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</si>
  <si>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</si>
  <si>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</si>
  <si>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</si>
  <si>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</si>
  <si>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</si>
  <si>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</si>
  <si>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</si>
  <si>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</si>
  <si>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</si>
  <si>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</si>
  <si>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</si>
  <si>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</si>
  <si>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</si>
  <si>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</si>
  <si>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</si>
  <si>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</si>
  <si>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</si>
  <si>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</si>
  <si>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</si>
  <si>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</si>
  <si>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</si>
  <si>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</si>
  <si>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</si>
  <si>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</si>
  <si>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</si>
  <si>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</si>
  <si>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</si>
  <si>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</si>
  <si>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</si>
  <si>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</si>
  <si>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</si>
  <si>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</si>
  <si>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</si>
  <si>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</si>
  <si>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</si>
  <si>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</si>
  <si>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</si>
  <si>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</si>
  <si>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</si>
  <si>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</si>
  <si>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</si>
  <si>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</si>
  <si>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</si>
  <si>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</si>
  <si>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</si>
  <si>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</si>
  <si>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</si>
  <si>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</si>
  <si>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</si>
  <si>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</si>
  <si>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</si>
  <si>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</si>
  <si>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</si>
  <si>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</si>
  <si>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</si>
  <si>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</si>
  <si>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</si>
  <si>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</si>
  <si>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</si>
  <si>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</si>
  <si>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</si>
  <si>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</si>
  <si>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</si>
  <si>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</si>
  <si>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</si>
  <si>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</si>
  <si>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</si>
  <si>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</si>
  <si>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</si>
  <si>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</si>
  <si>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</si>
  <si>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</si>
  <si>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</si>
  <si>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</si>
  <si>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</si>
  <si>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</si>
  <si>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</si>
  <si>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</si>
  <si>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</si>
  <si>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</si>
  <si>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</si>
  <si>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</si>
  <si>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</si>
  <si>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</si>
  <si>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</si>
  <si>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</si>
  <si>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</si>
  <si>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</si>
  <si>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</si>
  <si>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</si>
  <si>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</si>
  <si>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</si>
  <si>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</si>
  <si>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</si>
  <si>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</si>
  <si>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</si>
  <si>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</si>
  <si>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</si>
  <si>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</si>
  <si>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</si>
  <si>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</si>
  <si>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</si>
  <si>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</si>
  <si>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</si>
  <si>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</si>
  <si>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</si>
  <si>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</si>
  <si>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</si>
  <si>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</si>
  <si>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</si>
  <si>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</si>
  <si>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</si>
  <si>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</si>
  <si>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</si>
  <si>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</si>
  <si>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</si>
  <si>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</si>
  <si>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</si>
  <si>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</si>
  <si>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</si>
  <si>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</si>
  <si>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</si>
  <si>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</si>
  <si>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</si>
  <si>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</si>
  <si>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</si>
  <si>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</si>
  <si>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</si>
  <si>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</si>
  <si>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</si>
  <si>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</si>
  <si>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</si>
  <si>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</si>
  <si>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</si>
  <si>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</si>
  <si>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</si>
  <si>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</si>
  <si>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</si>
  <si>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</si>
  <si>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</si>
  <si>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</si>
  <si>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</si>
  <si>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</si>
  <si>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</si>
  <si>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</si>
  <si>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</si>
  <si>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</si>
  <si>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</si>
  <si>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</si>
  <si>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</si>
  <si>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</si>
  <si>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</si>
  <si>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</si>
  <si>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</si>
  <si>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</si>
  <si>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</si>
  <si>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</si>
  <si>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</si>
  <si>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</si>
  <si>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</si>
  <si>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</si>
  <si>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</si>
  <si>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</si>
  <si>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</si>
  <si>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</si>
  <si>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</si>
  <si>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</si>
  <si>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</si>
  <si>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</si>
  <si>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</si>
  <si>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</si>
  <si>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</si>
  <si>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</si>
  <si>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</si>
  <si>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</si>
  <si>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</si>
  <si>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</si>
  <si>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</si>
  <si>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</si>
  <si>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</si>
  <si>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</si>
  <si>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</si>
  <si>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</si>
  <si>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</si>
  <si>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</si>
  <si>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</si>
  <si>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</si>
  <si>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</si>
  <si>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</si>
  <si>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</si>
  <si>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</si>
  <si>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</si>
  <si>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</si>
  <si>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</si>
  <si>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</si>
  <si>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</si>
  <si>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</si>
  <si>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</si>
  <si>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</si>
  <si>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</si>
  <si>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</si>
  <si>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</si>
  <si>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</si>
  <si>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</si>
  <si>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</si>
  <si>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</si>
  <si>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</si>
  <si>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</si>
  <si>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</si>
  <si>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</si>
  <si>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</si>
  <si>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</si>
  <si>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</si>
  <si>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</si>
  <si>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</si>
  <si>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</si>
  <si>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</si>
  <si>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</si>
  <si>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</si>
  <si>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</si>
  <si>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</si>
  <si>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</si>
  <si>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</si>
  <si>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</si>
  <si>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</si>
  <si>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</si>
  <si>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</si>
  <si>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</si>
  <si>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</si>
  <si>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</si>
  <si>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</si>
  <si>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</si>
  <si>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</si>
  <si>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</si>
  <si>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</si>
  <si>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</si>
  <si>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</si>
  <si>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</si>
  <si>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</si>
  <si>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</si>
  <si>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</si>
  <si>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</si>
  <si>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</si>
  <si>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</si>
  <si>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</si>
  <si>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</si>
  <si>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</si>
  <si>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</si>
  <si>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</si>
  <si>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</si>
  <si>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</si>
  <si>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</si>
  <si>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</si>
  <si>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</si>
  <si>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</si>
  <si>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</si>
  <si>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</si>
  <si>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</si>
  <si>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</si>
  <si>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</si>
  <si>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</si>
  <si>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</si>
  <si>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</si>
  <si>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</si>
  <si>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</si>
  <si>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</si>
  <si>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</si>
  <si>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</si>
  <si>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</si>
  <si>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</si>
  <si>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</si>
  <si>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</si>
  <si>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</si>
  <si>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</si>
  <si>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</si>
  <si>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</si>
  <si>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</si>
  <si>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</si>
  <si>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</si>
  <si>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</si>
  <si>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</si>
  <si>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</si>
  <si>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</si>
  <si>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</si>
  <si>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</si>
  <si>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</si>
  <si>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</si>
  <si>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</si>
  <si>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</si>
  <si>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</si>
  <si>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</si>
  <si>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</si>
  <si>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</si>
  <si>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</si>
  <si>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</si>
  <si>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</si>
  <si>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</si>
  <si>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</si>
  <si>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</si>
  <si>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</si>
  <si>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</si>
  <si>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</si>
  <si>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</si>
  <si>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</si>
  <si>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</si>
  <si>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</si>
  <si>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</si>
  <si>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</si>
  <si>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</si>
  <si>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</si>
  <si>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</si>
  <si>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</si>
  <si>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</si>
  <si>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</si>
  <si>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</si>
  <si>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</si>
  <si>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</si>
  <si>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</si>
  <si>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</si>
  <si>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</si>
  <si>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</si>
  <si>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</si>
  <si>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</si>
  <si>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</si>
  <si>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</si>
  <si>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</si>
  <si>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</si>
  <si>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</si>
  <si>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</si>
  <si>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</si>
  <si>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</si>
  <si>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</si>
  <si>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</si>
  <si>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</si>
  <si>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</si>
  <si>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</si>
  <si>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</si>
  <si>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</si>
  <si>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</si>
  <si>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</si>
  <si>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</si>
  <si>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</si>
  <si>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</si>
  <si>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</si>
  <si>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</si>
  <si>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</si>
  <si>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</si>
  <si>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</si>
  <si>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</si>
  <si>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</si>
  <si>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</si>
  <si>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</si>
  <si>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</si>
  <si>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</si>
  <si>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</si>
  <si>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</si>
  <si>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</si>
  <si>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</si>
  <si>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</si>
  <si>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</si>
  <si>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</si>
  <si>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</si>
  <si>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</si>
  <si>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</si>
  <si>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</si>
  <si>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</si>
  <si>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</si>
  <si>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</si>
  <si>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</si>
  <si>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</si>
  <si>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</si>
  <si>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</si>
  <si>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</si>
  <si>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</si>
  <si>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</si>
  <si>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</si>
  <si>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</si>
  <si>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</si>
  <si>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</si>
  <si>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</si>
  <si>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</si>
  <si>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</si>
  <si>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</si>
  <si>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</si>
  <si>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</si>
  <si>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</si>
  <si>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</si>
  <si>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</si>
  <si>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</si>
  <si>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</si>
  <si>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</si>
  <si>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</si>
  <si>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</si>
  <si>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</si>
  <si>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</si>
  <si>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</si>
  <si>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</si>
  <si>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</si>
  <si>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</si>
  <si>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</si>
  <si>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</si>
  <si>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</si>
  <si>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</si>
  <si>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</si>
  <si>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</si>
  <si>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</si>
  <si>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</si>
  <si>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</si>
  <si>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</si>
  <si>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</si>
  <si>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</si>
  <si>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</si>
  <si>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</si>
  <si>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</si>
  <si>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</si>
  <si>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</si>
  <si>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</si>
  <si>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</si>
  <si>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</si>
  <si>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</si>
  <si>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</si>
  <si>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</si>
  <si>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</si>
  <si>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</si>
  <si>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</si>
  <si>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</si>
  <si>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</si>
  <si>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</si>
  <si>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</si>
  <si>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</si>
  <si>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</si>
  <si>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</si>
  <si>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</si>
  <si>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</si>
  <si>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</si>
  <si>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</si>
  <si>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</si>
  <si>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</si>
  <si>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</si>
  <si>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</si>
  <si>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</si>
  <si>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</si>
  <si>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</si>
  <si>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</si>
  <si>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</si>
  <si>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</si>
  <si>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</si>
  <si>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</si>
  <si>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</si>
  <si>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</si>
  <si>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</si>
  <si>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</si>
  <si>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</si>
  <si>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</si>
  <si>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</si>
  <si>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</si>
  <si>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</si>
  <si>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</si>
  <si>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</si>
  <si>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</si>
  <si>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</si>
  <si>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</si>
  <si>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</si>
  <si>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</si>
  <si>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</si>
  <si>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</si>
  <si>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</si>
  <si>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</si>
  <si>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</si>
  <si>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</si>
  <si>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</si>
  <si>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</si>
  <si>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</si>
  <si>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</si>
  <si>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</si>
  <si>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</si>
  <si>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</si>
  <si>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</si>
  <si>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</si>
  <si>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</si>
  <si>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</si>
  <si>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</si>
  <si>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</si>
  <si>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</si>
  <si>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</si>
  <si>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</si>
  <si>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</si>
  <si>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</si>
  <si>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</si>
  <si>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</si>
  <si>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</si>
  <si>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</si>
  <si>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</si>
  <si>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</si>
  <si>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</si>
  <si>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</si>
  <si>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</si>
  <si>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</si>
  <si>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</si>
  <si>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</si>
  <si>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</si>
  <si>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</si>
  <si>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</si>
  <si>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</si>
  <si>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</si>
  <si>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</si>
  <si>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</si>
  <si>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</si>
  <si>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</si>
  <si>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</si>
  <si>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</si>
  <si>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</si>
  <si>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</si>
  <si>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</si>
  <si>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</si>
  <si>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</si>
  <si>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</si>
  <si>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</si>
  <si>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</si>
  <si>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</si>
  <si>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</si>
  <si>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</si>
  <si>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</si>
  <si>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</si>
  <si>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</si>
  <si>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</si>
  <si>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</si>
  <si>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</si>
  <si>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</si>
  <si>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</si>
  <si>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</si>
  <si>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</si>
  <si>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</si>
  <si>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</si>
  <si>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</si>
  <si>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</si>
  <si>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</si>
  <si>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</si>
  <si>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</si>
  <si>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</si>
  <si>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</si>
  <si>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</si>
  <si>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</si>
  <si>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</si>
  <si>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</si>
  <si>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</si>
  <si>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</si>
  <si>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</si>
  <si>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</si>
  <si>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</si>
  <si>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</si>
  <si>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</si>
  <si>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</si>
  <si>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</si>
  <si>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</si>
  <si>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</si>
  <si>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</si>
  <si>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</si>
  <si>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</si>
  <si>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</si>
  <si>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</si>
  <si>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</si>
  <si>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</si>
  <si>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</si>
  <si>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</si>
  <si>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</si>
  <si>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</si>
  <si>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</si>
  <si>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</si>
  <si>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</si>
  <si>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</si>
  <si>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</si>
  <si>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</si>
  <si>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</si>
  <si>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</si>
  <si>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</si>
  <si>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</si>
  <si>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</si>
  <si>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</si>
  <si>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</si>
  <si>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</si>
  <si>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</si>
  <si>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</si>
  <si>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</si>
  <si>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</si>
  <si>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</si>
  <si>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</si>
  <si>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</si>
  <si>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</si>
  <si>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</si>
  <si>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</si>
  <si>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</si>
  <si>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</si>
  <si>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</si>
  <si>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</si>
  <si>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</si>
  <si>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</si>
  <si>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</si>
  <si>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</si>
  <si>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</si>
  <si>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</si>
  <si>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</si>
  <si>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</si>
  <si>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</si>
  <si>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</si>
  <si>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</si>
  <si>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</si>
  <si>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</si>
  <si>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</si>
  <si>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</si>
  <si>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</si>
  <si>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</si>
  <si>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</si>
  <si>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</si>
  <si>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</si>
  <si>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</si>
  <si>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</si>
  <si>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</si>
  <si>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</si>
  <si>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</si>
  <si>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</si>
  <si>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</si>
  <si>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</si>
  <si>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</si>
  <si>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</si>
  <si>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</si>
  <si>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</si>
  <si>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</si>
  <si>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</si>
  <si>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</si>
  <si>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</si>
  <si>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</si>
  <si>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</si>
  <si>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</si>
  <si>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</si>
  <si>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</si>
  <si>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</si>
  <si>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</si>
  <si>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</si>
  <si>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</si>
  <si>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</si>
  <si>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</si>
  <si>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</si>
  <si>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</si>
  <si>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</si>
  <si>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</si>
  <si>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</si>
  <si>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</si>
  <si>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</si>
  <si>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</si>
  <si>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</si>
  <si>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</si>
  <si>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</si>
  <si>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</si>
  <si>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</si>
  <si>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</si>
  <si>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</si>
  <si>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</si>
  <si>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</si>
  <si>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</si>
  <si>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</si>
  <si>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</si>
  <si>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</si>
  <si>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</si>
  <si>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</si>
  <si>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</si>
  <si>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</si>
  <si>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</si>
  <si>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</si>
  <si>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</si>
  <si>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</si>
  <si>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</si>
  <si>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</si>
  <si>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</si>
  <si>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</si>
  <si>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</si>
  <si>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</si>
  <si>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</si>
  <si>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</si>
  <si>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</si>
  <si>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</si>
  <si>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</si>
  <si>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</si>
  <si>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</si>
  <si>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</si>
  <si>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</si>
  <si>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</si>
  <si>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</si>
  <si>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</si>
  <si>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</si>
  <si>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</si>
  <si>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</si>
  <si>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</si>
  <si>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</si>
  <si>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</si>
  <si>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</si>
  <si>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</si>
  <si>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</si>
  <si>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</si>
  <si>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</si>
  <si>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</si>
  <si>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</si>
  <si>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</si>
  <si>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</si>
  <si>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</si>
  <si>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</si>
  <si>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</si>
  <si>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</si>
  <si>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</si>
  <si>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</si>
  <si>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</si>
  <si>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</si>
  <si>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</si>
  <si>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</si>
  <si>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</si>
  <si>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</si>
  <si>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</si>
  <si>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</si>
  <si>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</si>
  <si>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</si>
  <si>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</si>
  <si>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</si>
  <si>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</si>
  <si>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</si>
  <si>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</si>
  <si>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</si>
  <si>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</si>
  <si>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</si>
  <si>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</si>
  <si>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</si>
  <si>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</si>
  <si>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</si>
  <si>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</si>
  <si>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</si>
  <si>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</si>
  <si>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</si>
  <si>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</si>
  <si>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</si>
  <si>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</si>
  <si>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</si>
  <si>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</si>
  <si>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</si>
  <si>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</si>
  <si>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</si>
  <si>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</si>
  <si>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</si>
  <si>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</si>
  <si>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</si>
  <si>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</si>
  <si>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</si>
  <si>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</si>
  <si>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</si>
  <si>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</si>
  <si>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</si>
  <si>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</si>
  <si>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</si>
  <si>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</si>
  <si>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</si>
  <si>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</si>
  <si>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</si>
  <si>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</si>
  <si>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</si>
  <si>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</si>
  <si>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</si>
  <si>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</si>
  <si>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</si>
  <si>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</si>
  <si>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</si>
  <si>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</si>
  <si>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</si>
  <si>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</si>
  <si>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</si>
  <si>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</si>
  <si>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</si>
  <si>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</si>
  <si>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</si>
  <si>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</si>
  <si>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</si>
  <si>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</si>
  <si>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</si>
  <si>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</si>
  <si>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</si>
  <si>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</si>
  <si>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</si>
  <si>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</si>
  <si>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</si>
  <si>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</si>
  <si>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</si>
  <si>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</si>
  <si>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</si>
  <si>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</si>
  <si>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</si>
  <si>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</si>
  <si>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</si>
  <si>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</si>
  <si>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</si>
  <si>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</si>
  <si>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</si>
  <si>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</si>
  <si>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</si>
  <si>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</si>
  <si>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</si>
  <si>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</si>
  <si>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</si>
  <si>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</si>
  <si>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</si>
  <si>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</si>
  <si>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</si>
  <si>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</si>
  <si>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</si>
  <si>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</si>
  <si>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</si>
  <si>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</si>
  <si>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</si>
  <si>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</si>
  <si>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</si>
  <si>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</si>
  <si>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</si>
  <si>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</si>
  <si>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</si>
  <si>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</si>
  <si>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</si>
  <si>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</si>
  <si>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</si>
  <si>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</si>
  <si>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</si>
  <si>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</si>
  <si>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</si>
  <si>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</si>
  <si>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</si>
  <si>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</si>
  <si>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</si>
  <si>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</si>
  <si>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</si>
  <si>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</si>
  <si>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</si>
  <si>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</si>
  <si>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</si>
  <si>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</si>
  <si>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</si>
  <si>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</si>
  <si>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</si>
  <si>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</si>
  <si>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</si>
  <si>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</si>
  <si>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</si>
  <si>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</si>
  <si>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</si>
  <si>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</si>
  <si>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</si>
  <si>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</si>
  <si>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</si>
  <si>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</si>
  <si>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</si>
  <si>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</si>
  <si>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</si>
  <si>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</si>
  <si>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</si>
  <si>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</si>
  <si>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</si>
  <si>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</si>
  <si>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</si>
  <si>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</si>
  <si>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</si>
  <si>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</si>
  <si>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</si>
  <si>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</si>
  <si>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</si>
  <si>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</si>
  <si>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</si>
  <si>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</si>
  <si>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</si>
  <si>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</si>
  <si>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</si>
  <si>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</si>
  <si>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</si>
  <si>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</si>
  <si>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</si>
  <si>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</si>
  <si>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</si>
  <si>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</si>
  <si>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</si>
  <si>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</si>
  <si>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</si>
  <si>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</si>
  <si>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</si>
  <si>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</si>
  <si>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</si>
  <si>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</si>
  <si>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</si>
  <si>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</si>
  <si>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</si>
  <si>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</si>
  <si>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</si>
  <si>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</si>
  <si>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</si>
  <si>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</si>
  <si>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</si>
  <si>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</si>
  <si>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</si>
  <si>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</si>
  <si>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</si>
  <si>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</si>
  <si>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</si>
  <si>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</si>
  <si>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</si>
  <si>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</si>
  <si>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</si>
  <si>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</si>
  <si>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</si>
  <si>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</si>
  <si>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</si>
  <si>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</si>
  <si>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</si>
  <si>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</si>
  <si>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</si>
  <si>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</si>
  <si>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</si>
  <si>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</si>
  <si>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</si>
  <si>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</si>
  <si>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</si>
  <si>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</si>
  <si>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</si>
  <si>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</si>
  <si>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</si>
  <si>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</si>
  <si>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</si>
  <si>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</si>
  <si>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</si>
  <si>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</si>
  <si>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</si>
  <si>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</si>
  <si>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</si>
  <si>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</si>
  <si>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</si>
  <si>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</si>
  <si>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</si>
  <si>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</si>
  <si>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</si>
  <si>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</si>
  <si>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</si>
  <si>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</si>
  <si>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</si>
  <si>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</si>
  <si>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</si>
  <si>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</si>
  <si>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</si>
  <si>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</si>
  <si>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</si>
  <si>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</si>
  <si>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</si>
  <si>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</si>
  <si>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</si>
  <si>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</si>
  <si>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</si>
  <si>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</si>
  <si>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</si>
  <si>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</si>
  <si>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</si>
  <si>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</si>
  <si>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</si>
  <si>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</si>
  <si>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</si>
  <si>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</si>
  <si>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</si>
  <si>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</si>
  <si>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</si>
  <si>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</si>
  <si>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</si>
  <si>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</si>
  <si>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</si>
  <si>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</si>
  <si>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</si>
  <si>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</si>
  <si>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</si>
  <si>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</si>
  <si>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</si>
  <si>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</si>
  <si>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</si>
  <si>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</si>
  <si>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</si>
  <si>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</si>
  <si>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</si>
  <si>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</si>
  <si>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</si>
  <si>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</si>
  <si>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</si>
  <si>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</si>
  <si>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</si>
  <si>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</si>
  <si>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</si>
  <si>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</si>
  <si>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</si>
  <si>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</si>
  <si>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</si>
  <si>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</si>
  <si>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</si>
  <si>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</si>
  <si>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</si>
  <si>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</si>
  <si>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</si>
  <si>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</si>
  <si>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</si>
  <si>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</si>
  <si>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</si>
  <si>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</si>
  <si>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</si>
  <si>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</si>
  <si>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</si>
  <si>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</si>
  <si>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</si>
  <si>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</si>
  <si>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</si>
  <si>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</si>
  <si>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</si>
  <si>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</si>
  <si>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</si>
  <si>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</si>
  <si>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</si>
  <si>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</si>
  <si>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</si>
  <si>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</si>
  <si>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</si>
  <si>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</si>
  <si>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</si>
  <si>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</si>
  <si>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</si>
  <si>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</si>
  <si>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</si>
  <si>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</si>
  <si>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</si>
  <si>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</si>
  <si>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</si>
  <si>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</si>
  <si>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</si>
  <si>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</si>
  <si>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</si>
  <si>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</si>
  <si>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</si>
  <si>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</si>
  <si>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</si>
  <si>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</si>
  <si>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</si>
  <si>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</si>
  <si>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</si>
  <si>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</si>
  <si>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</si>
  <si>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</si>
  <si>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</si>
  <si>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</si>
  <si>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</si>
  <si>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</si>
  <si>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</si>
  <si>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</si>
  <si>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</si>
  <si>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</si>
  <si>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</si>
  <si>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</si>
  <si>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</si>
  <si>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</si>
  <si>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</si>
  <si>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</si>
  <si>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</si>
  <si>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</si>
  <si>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</si>
  <si>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</si>
  <si>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</si>
  <si>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</si>
  <si>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</si>
  <si>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</si>
  <si>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</si>
  <si>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</si>
  <si>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</si>
  <si>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</si>
  <si>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</si>
  <si>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</si>
  <si>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</si>
  <si>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</si>
  <si>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</si>
  <si>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</si>
  <si>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</si>
  <si>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</si>
  <si>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</si>
  <si>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</si>
  <si>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</si>
  <si>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</si>
  <si>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</si>
  <si>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</si>
  <si>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</si>
  <si>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</si>
  <si>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</si>
  <si>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</si>
  <si>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</si>
  <si>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</si>
  <si>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</si>
  <si>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</si>
  <si>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</si>
  <si>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</si>
  <si>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</si>
  <si>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</si>
  <si>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</si>
  <si>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</si>
  <si>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</si>
  <si>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</si>
  <si>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</si>
  <si>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</si>
  <si>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</si>
  <si>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</si>
  <si>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</si>
  <si>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</si>
  <si>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</si>
  <si>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</si>
  <si>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</si>
  <si>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</si>
  <si>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</si>
  <si>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</si>
  <si>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</si>
  <si>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</si>
  <si>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</si>
  <si>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</si>
  <si>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</si>
  <si>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</si>
  <si>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</si>
  <si>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</si>
  <si>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</si>
  <si>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</si>
  <si>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</si>
  <si>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</si>
  <si>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</si>
  <si>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</si>
  <si>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</si>
  <si>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</si>
  <si>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</si>
  <si>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</si>
  <si>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</si>
  <si>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</si>
  <si>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</si>
  <si>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</si>
  <si>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</si>
  <si>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</si>
  <si>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</si>
  <si>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</si>
  <si>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</si>
  <si>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</si>
  <si>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</si>
  <si>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</si>
  <si>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</si>
  <si>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</si>
  <si>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</si>
  <si>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</si>
  <si>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</si>
  <si>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</si>
  <si>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</si>
  <si>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</si>
  <si>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</si>
  <si>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</si>
  <si>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</si>
  <si>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</si>
  <si>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</si>
  <si>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</si>
  <si>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</si>
  <si>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</si>
  <si>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</si>
  <si>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</si>
  <si>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</si>
  <si>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</si>
  <si>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</si>
  <si>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</si>
  <si>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</si>
  <si>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</si>
  <si>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</si>
  <si>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</si>
  <si>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</si>
  <si>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</si>
  <si>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</si>
  <si>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</si>
  <si>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</si>
  <si>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</si>
  <si>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</si>
  <si>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</si>
  <si>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</si>
  <si>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</si>
  <si>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</si>
  <si>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</si>
  <si>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</si>
  <si>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</si>
  <si>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</si>
  <si>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</si>
  <si>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</si>
  <si>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</si>
  <si>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</si>
  <si>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</si>
  <si>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</si>
  <si>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</si>
  <si>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</si>
  <si>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</si>
  <si>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</si>
  <si>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</si>
  <si>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</si>
  <si>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</si>
  <si>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</si>
  <si>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</si>
  <si>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</si>
  <si>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</si>
  <si>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</si>
  <si>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</si>
  <si>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</si>
  <si>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</si>
  <si>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</si>
  <si>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</si>
  <si>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</si>
  <si>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</si>
  <si>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</si>
  <si>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</si>
  <si>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</si>
  <si>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</si>
  <si>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</si>
  <si>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</si>
  <si>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</si>
  <si>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</si>
  <si>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</si>
  <si>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</si>
  <si>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</si>
  <si>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</si>
  <si>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</si>
  <si>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</si>
  <si>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</si>
  <si>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</si>
  <si>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</si>
  <si>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</si>
  <si>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</si>
  <si>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</si>
  <si>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</si>
  <si>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</si>
  <si>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</si>
  <si>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</si>
  <si>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</si>
  <si>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</si>
  <si>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</si>
  <si>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</si>
  <si>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</si>
  <si>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</si>
  <si>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</si>
  <si>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</si>
  <si>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</si>
  <si>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</si>
  <si>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</si>
  <si>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</si>
  <si>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</si>
  <si>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</si>
  <si>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</si>
  <si>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</si>
  <si>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</si>
  <si>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</si>
  <si>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</si>
  <si>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</si>
  <si>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</si>
  <si>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</si>
  <si>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</si>
  <si>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</si>
  <si>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</si>
  <si>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</si>
  <si>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</si>
  <si>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</si>
  <si>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</si>
  <si>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</si>
  <si>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</si>
  <si>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</si>
  <si>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</si>
  <si>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</si>
  <si>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</si>
  <si>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</si>
  <si>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</si>
  <si>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</si>
  <si>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</si>
  <si>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</si>
  <si>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</si>
  <si>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</si>
  <si>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</si>
  <si>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</si>
  <si>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</si>
  <si>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</si>
  <si>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</si>
  <si>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</si>
  <si>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</si>
  <si>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</si>
  <si>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</si>
  <si>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</si>
  <si>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</si>
  <si>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</si>
  <si>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</si>
  <si>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</si>
  <si>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</si>
  <si>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</si>
  <si>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</si>
  <si>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</si>
  <si>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</si>
  <si>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</si>
  <si>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</si>
  <si>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</si>
  <si>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</si>
  <si>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</si>
  <si>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</si>
  <si>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</si>
  <si>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</si>
  <si>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</si>
  <si>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</si>
  <si>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</si>
  <si>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</si>
  <si>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</si>
  <si>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</si>
  <si>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</si>
  <si>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</si>
  <si>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</si>
  <si>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</si>
  <si>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</si>
  <si>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</si>
  <si>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</si>
  <si>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</si>
  <si>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</si>
  <si>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</si>
  <si>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</si>
  <si>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</si>
  <si>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</si>
  <si>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</si>
  <si>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</si>
  <si>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</si>
  <si>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</si>
  <si>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</si>
  <si>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</si>
  <si>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</si>
  <si>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</si>
  <si>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</si>
  <si>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</si>
  <si>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</si>
  <si>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</si>
  <si>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</si>
  <si>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</si>
  <si>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</si>
  <si>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</si>
  <si>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</si>
  <si>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</si>
  <si>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</si>
  <si>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</si>
  <si>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</si>
  <si>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</si>
  <si>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</si>
  <si>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</si>
  <si>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</si>
  <si>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</si>
  <si>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</si>
  <si>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</si>
  <si>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</si>
  <si>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</si>
  <si>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</si>
  <si>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</si>
  <si>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</si>
  <si>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</si>
  <si>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</si>
  <si>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</si>
  <si>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</si>
  <si>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</si>
  <si>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</si>
  <si>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</si>
  <si>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</si>
  <si>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</si>
  <si>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</si>
  <si>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</si>
  <si>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</si>
  <si>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</si>
  <si>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</si>
  <si>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</si>
  <si>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</si>
  <si>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</si>
  <si>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</si>
  <si>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</si>
  <si>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</si>
  <si>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</si>
  <si>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</si>
  <si>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</si>
  <si>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</si>
  <si>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</si>
  <si>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</si>
  <si>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</si>
  <si>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</si>
  <si>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</si>
  <si>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</si>
  <si>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</si>
  <si>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</si>
  <si>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</si>
  <si>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</si>
  <si>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</si>
  <si>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</si>
  <si>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</si>
  <si>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</si>
  <si>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</si>
  <si>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</si>
  <si>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</si>
  <si>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</si>
  <si>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</si>
  <si>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</si>
  <si>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</si>
  <si>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</si>
  <si>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</si>
  <si>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</si>
  <si>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</si>
  <si>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</si>
  <si>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</si>
  <si>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</si>
  <si>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</si>
  <si>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</si>
  <si>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</si>
  <si>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</si>
  <si>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</si>
  <si>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</si>
  <si>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</si>
  <si>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</si>
  <si>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</si>
  <si>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</si>
  <si>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</si>
  <si>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</si>
  <si>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</si>
  <si>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</si>
  <si>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</si>
  <si>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</si>
  <si>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</si>
  <si>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</si>
  <si>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</si>
  <si>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</si>
  <si>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</si>
  <si>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</si>
  <si>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</si>
  <si>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</si>
  <si>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</si>
  <si>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</si>
  <si>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</si>
  <si>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</si>
  <si>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</si>
  <si>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</si>
  <si>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</si>
  <si>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</si>
  <si>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</si>
  <si>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</si>
  <si>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</si>
  <si>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</si>
  <si>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</si>
  <si>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</si>
  <si>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</si>
  <si>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</si>
  <si>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</si>
  <si>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</si>
  <si>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</si>
  <si>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</si>
  <si>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</si>
  <si>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</si>
  <si>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</si>
  <si>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</si>
  <si>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</si>
  <si>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</si>
  <si>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</si>
  <si>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</si>
  <si>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</si>
  <si>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</si>
  <si>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</si>
  <si>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</si>
  <si>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</si>
  <si>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</si>
  <si>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</si>
  <si>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</si>
  <si>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</si>
  <si>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</si>
  <si>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</si>
  <si>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</si>
  <si>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</si>
  <si>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</si>
  <si>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</si>
  <si>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</si>
  <si>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</si>
  <si>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</si>
  <si>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</si>
  <si>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</si>
  <si>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</si>
  <si>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</si>
  <si>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</si>
  <si>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</si>
  <si>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</si>
  <si>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</si>
  <si>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</si>
  <si>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</si>
  <si>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</si>
  <si>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</si>
  <si>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</si>
  <si>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</si>
  <si>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</si>
  <si>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</si>
  <si>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</si>
  <si>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</si>
  <si>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</si>
  <si>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</si>
  <si>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</si>
  <si>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</si>
  <si>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</si>
  <si>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</si>
  <si>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</si>
  <si>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</si>
  <si>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</si>
  <si>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</si>
  <si>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</si>
  <si>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</si>
  <si>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</si>
  <si>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</si>
  <si>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</si>
  <si>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</si>
  <si>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</si>
  <si>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</si>
  <si>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</si>
  <si>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</si>
  <si>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</si>
  <si>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</si>
  <si>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</si>
  <si>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</si>
  <si>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</si>
  <si>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</si>
  <si>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</si>
  <si>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</si>
  <si>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</si>
  <si>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</si>
  <si>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</si>
  <si>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</si>
  <si>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</si>
  <si>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</si>
  <si>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</si>
  <si>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</si>
  <si>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</si>
  <si>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</si>
  <si>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</si>
  <si>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</si>
  <si>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</si>
  <si>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</si>
  <si>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</si>
  <si>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</si>
  <si>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</si>
  <si>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</si>
  <si>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</si>
  <si>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</si>
  <si>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</si>
  <si>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</si>
  <si>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</si>
  <si>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</si>
  <si>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</si>
  <si>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</si>
  <si>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</si>
  <si>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</si>
  <si>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</si>
  <si>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</si>
  <si>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</si>
  <si>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</si>
  <si>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</si>
  <si>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</si>
  <si>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</si>
  <si>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</si>
  <si>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</si>
  <si>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</si>
  <si>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</si>
  <si>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</si>
  <si>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</si>
  <si>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</si>
  <si>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</si>
  <si>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</si>
  <si>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</si>
  <si>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</si>
  <si>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</si>
  <si>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</si>
  <si>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</si>
  <si>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</si>
  <si>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</si>
  <si>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</si>
  <si>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</si>
  <si>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</si>
  <si>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</si>
  <si>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</si>
  <si>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</si>
  <si>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</si>
  <si>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</si>
  <si>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</si>
  <si>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</si>
  <si>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</si>
  <si>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</si>
  <si>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</si>
  <si>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</si>
  <si>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</si>
  <si>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</si>
  <si>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</si>
  <si>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</si>
  <si>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</si>
  <si>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</si>
  <si>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</si>
  <si>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</si>
  <si>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</si>
  <si>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</si>
  <si>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</si>
  <si>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</si>
  <si>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</si>
  <si>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</si>
  <si>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</si>
  <si>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</si>
  <si>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</si>
  <si>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</si>
  <si>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</si>
  <si>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</si>
  <si>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</si>
  <si>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</si>
  <si>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</si>
  <si>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</si>
  <si>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</si>
  <si>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</si>
  <si>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</si>
  <si>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</si>
  <si>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</si>
  <si>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</si>
  <si>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</si>
  <si>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</si>
  <si>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</si>
  <si>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</si>
  <si>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</si>
  <si>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</si>
  <si>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</si>
  <si>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</si>
  <si>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</si>
  <si>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</si>
  <si>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</si>
  <si>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</si>
  <si>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</si>
  <si>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</si>
  <si>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</si>
  <si>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</si>
  <si>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</si>
  <si>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</si>
  <si>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</si>
  <si>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</si>
  <si>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</si>
  <si>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</si>
  <si>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</si>
  <si>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</si>
  <si>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</si>
  <si>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</si>
  <si>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</si>
  <si>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</si>
  <si>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</si>
  <si>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</si>
  <si>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</si>
  <si>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</si>
  <si>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</si>
  <si>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</si>
  <si>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</si>
  <si>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</si>
  <si>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</si>
  <si>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</si>
  <si>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</si>
  <si>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</si>
  <si>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</si>
  <si>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</si>
  <si>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</si>
  <si>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</si>
  <si>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</si>
  <si>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</si>
  <si>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</si>
  <si>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</si>
  <si>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</si>
  <si>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</si>
  <si>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</si>
  <si>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</si>
  <si>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</si>
  <si>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</si>
  <si>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</si>
  <si>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</si>
  <si>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</si>
  <si>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</si>
  <si>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</si>
  <si>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</si>
  <si>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</si>
  <si>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</si>
  <si>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</si>
  <si>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</si>
  <si>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</si>
  <si>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</si>
  <si>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</si>
  <si>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</si>
  <si>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</si>
  <si>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</si>
  <si>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</si>
  <si>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</si>
  <si>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</si>
  <si>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</si>
  <si>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</si>
  <si>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</si>
  <si>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</si>
  <si>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</si>
  <si>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</si>
  <si>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</si>
  <si>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</si>
  <si>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</si>
  <si>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</si>
  <si>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</si>
  <si>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</si>
  <si>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</si>
  <si>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</si>
  <si>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</si>
  <si>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</si>
  <si>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</si>
  <si>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</si>
  <si>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</si>
  <si>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</si>
  <si>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</si>
  <si>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</si>
  <si>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</si>
  <si>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</si>
  <si>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</si>
  <si>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</si>
  <si>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</si>
  <si>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</si>
  <si>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</si>
  <si>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</si>
  <si>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</si>
  <si>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</si>
  <si>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</si>
  <si>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</si>
  <si>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</si>
  <si>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</si>
  <si>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</si>
  <si>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</si>
  <si>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</si>
  <si>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</si>
  <si>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</si>
  <si>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</si>
  <si>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</si>
  <si>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</si>
  <si>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</si>
  <si>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</si>
  <si>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</si>
  <si>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</si>
  <si>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</si>
  <si>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</si>
  <si>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</si>
  <si>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</si>
  <si>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</si>
  <si>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</si>
  <si>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</si>
  <si>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</si>
  <si>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</si>
  <si>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</si>
  <si>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</si>
  <si>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</si>
  <si>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</si>
  <si>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</si>
  <si>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</si>
  <si>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</si>
  <si>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</si>
  <si>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</si>
  <si>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</si>
  <si>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</si>
  <si>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</si>
  <si>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</si>
  <si>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</si>
  <si>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</si>
  <si>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</si>
  <si>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</si>
  <si>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</si>
  <si>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</si>
  <si>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</si>
  <si>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</si>
  <si>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</si>
  <si>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</si>
  <si>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</si>
  <si>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</si>
  <si>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</si>
  <si>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</si>
  <si>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</si>
  <si>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</si>
  <si>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</si>
  <si>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</si>
  <si>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</si>
  <si>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</si>
  <si>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</si>
  <si>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</si>
  <si>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</si>
  <si>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</si>
  <si>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</si>
  <si>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</si>
  <si>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</si>
  <si>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</si>
  <si>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</si>
  <si>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</si>
  <si>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</si>
  <si>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</si>
  <si>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</si>
  <si>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</si>
  <si>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</si>
  <si>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</si>
  <si>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</si>
  <si>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</si>
  <si>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</si>
  <si>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</si>
  <si>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</si>
  <si>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</si>
  <si>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</si>
  <si>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</si>
  <si>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</si>
  <si>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</si>
  <si>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</si>
  <si>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</si>
  <si>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</si>
  <si>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</si>
  <si>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</si>
  <si>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</si>
  <si>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</si>
  <si>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</si>
  <si>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</si>
  <si>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</si>
  <si>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</si>
  <si>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</si>
  <si>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</si>
  <si>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</si>
  <si>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</si>
  <si>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</si>
  <si>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</si>
  <si>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</si>
  <si>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</si>
  <si>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</si>
  <si>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</si>
  <si>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</si>
  <si>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</si>
  <si>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</si>
  <si>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</si>
  <si>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</si>
  <si>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</si>
  <si>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</si>
  <si>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</si>
  <si>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</si>
  <si>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</si>
  <si>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</si>
  <si>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</si>
  <si>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</si>
  <si>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</si>
  <si>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</si>
  <si>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</si>
  <si>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</si>
  <si>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</si>
  <si>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</si>
  <si>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</si>
  <si>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</si>
  <si>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</si>
  <si>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</si>
  <si>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</si>
  <si>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</si>
  <si>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</si>
  <si>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</si>
  <si>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</si>
  <si>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</si>
  <si>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</si>
  <si>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</si>
  <si>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</si>
  <si>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</si>
  <si>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</si>
  <si>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</si>
  <si>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</si>
  <si>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</si>
  <si>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</si>
  <si>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</si>
  <si>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</si>
  <si>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</si>
  <si>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</si>
  <si>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</si>
  <si>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</si>
  <si>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</si>
  <si>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</si>
  <si>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</si>
  <si>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</si>
  <si>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</si>
  <si>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</si>
  <si>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</si>
  <si>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</si>
  <si>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</si>
  <si>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</si>
  <si>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</si>
  <si>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</si>
  <si>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</si>
  <si>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</si>
  <si>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</si>
  <si>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</si>
  <si>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</si>
  <si>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</si>
  <si>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</si>
  <si>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</si>
  <si>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</si>
  <si>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</si>
  <si>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</si>
  <si>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</si>
  <si>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</si>
  <si>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</si>
  <si>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</si>
  <si>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</si>
  <si>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</si>
  <si>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</si>
  <si>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</si>
  <si>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</si>
  <si>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</si>
  <si>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</si>
  <si>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</si>
  <si>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</si>
  <si>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</si>
  <si>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</si>
  <si>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</si>
  <si>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</si>
  <si>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</si>
  <si>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</si>
  <si>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</si>
  <si>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</si>
  <si>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</si>
  <si>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</si>
  <si>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</si>
  <si>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</si>
  <si>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</si>
  <si>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</si>
  <si>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</si>
  <si>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</si>
  <si>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</si>
  <si>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</si>
  <si>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</si>
  <si>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</si>
  <si>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</si>
  <si>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</si>
  <si>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</si>
  <si>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</si>
  <si>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</si>
  <si>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</si>
  <si>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</si>
  <si>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</si>
  <si>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</si>
  <si>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</si>
  <si>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</si>
  <si>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</si>
  <si>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</si>
  <si>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</si>
  <si>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</si>
  <si>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</si>
  <si>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</si>
  <si>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</si>
  <si>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</si>
  <si>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</si>
  <si>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</si>
  <si>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</si>
  <si>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</si>
  <si>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</si>
  <si>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</si>
  <si>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</si>
  <si>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</si>
  <si>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</si>
  <si>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</si>
  <si>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</si>
  <si>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</si>
  <si>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</si>
  <si>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</si>
  <si>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</si>
  <si>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</si>
  <si>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</si>
  <si>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</si>
  <si>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</si>
  <si>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</si>
  <si>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</si>
  <si>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</si>
  <si>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</si>
  <si>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</si>
  <si>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</si>
  <si>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</si>
  <si>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</si>
  <si>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</si>
  <si>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</si>
  <si>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</si>
  <si>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</si>
  <si>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</si>
  <si>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</si>
  <si>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</si>
  <si>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</si>
  <si>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</si>
  <si>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</si>
  <si>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</si>
  <si>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</si>
  <si>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</si>
  <si>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</si>
  <si>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</si>
  <si>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</si>
  <si>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</si>
  <si>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</si>
  <si>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</si>
  <si>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</si>
  <si>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</si>
  <si>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</si>
  <si>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</si>
  <si>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</si>
  <si>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</si>
  <si>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</si>
  <si>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</si>
  <si>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</si>
  <si>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</si>
  <si>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</si>
  <si>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</si>
  <si>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</si>
  <si>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</si>
  <si>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</si>
  <si>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</si>
  <si>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</si>
  <si>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</si>
  <si>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</si>
  <si>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</si>
  <si>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</si>
  <si>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</si>
  <si>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</si>
  <si>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</si>
  <si>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</si>
  <si>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</si>
  <si>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</si>
  <si>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</si>
  <si>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</si>
  <si>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</si>
  <si>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</si>
  <si>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</si>
  <si>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</si>
  <si>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</si>
  <si>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</si>
  <si>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</si>
  <si>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</si>
  <si>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</si>
  <si>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</si>
  <si>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</si>
  <si>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</si>
  <si>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</si>
  <si>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</si>
  <si>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</si>
  <si>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</si>
  <si>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</si>
  <si>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</si>
  <si>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</si>
  <si>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</si>
  <si>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</si>
  <si>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</si>
  <si>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</si>
  <si>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</si>
  <si>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</si>
  <si>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</si>
  <si>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</si>
  <si>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</si>
  <si>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</si>
  <si>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</si>
  <si>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</si>
  <si>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</si>
  <si>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</si>
  <si>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</si>
  <si>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</si>
  <si>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</si>
  <si>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</si>
  <si>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</si>
  <si>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</si>
  <si>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</si>
  <si>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</si>
  <si>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</si>
  <si>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</si>
  <si>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</si>
  <si>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</si>
  <si>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</si>
  <si>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</si>
  <si>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</si>
  <si>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</si>
  <si>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</si>
  <si>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</si>
  <si>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</si>
  <si>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</si>
  <si>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</si>
  <si>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</si>
  <si>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</si>
  <si>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</si>
  <si>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</si>
  <si>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</si>
  <si>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</si>
  <si>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</si>
  <si>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</si>
  <si>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</si>
  <si>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</si>
  <si>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</si>
  <si>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</si>
  <si>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</si>
  <si>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</si>
  <si>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</si>
  <si>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</si>
  <si>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</si>
  <si>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</si>
  <si>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</si>
  <si>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</si>
  <si>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</si>
  <si>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</si>
  <si>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</si>
  <si>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</si>
  <si>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</si>
  <si>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</si>
  <si>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</si>
  <si>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</si>
  <si>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</si>
  <si>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</si>
  <si>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</si>
  <si>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</si>
  <si>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</si>
  <si>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</si>
  <si>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</si>
  <si>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</si>
  <si>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</si>
  <si>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</si>
  <si>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</si>
  <si>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</si>
  <si>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</si>
  <si>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</si>
  <si>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</si>
  <si>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</si>
  <si>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</si>
  <si>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</si>
  <si>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</si>
  <si>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</si>
  <si>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</si>
  <si>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</si>
  <si>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</si>
  <si>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</si>
  <si>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</si>
  <si>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</si>
  <si>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</si>
  <si>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</si>
  <si>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</si>
  <si>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</si>
  <si>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</si>
  <si>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</si>
  <si>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</si>
  <si>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</si>
  <si>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</si>
  <si>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</si>
  <si>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</si>
  <si>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</si>
  <si>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</si>
  <si>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</si>
  <si>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</si>
  <si>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</si>
  <si>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</si>
  <si>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</si>
  <si>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</si>
  <si>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</si>
  <si>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</si>
  <si>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</si>
  <si>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</si>
  <si>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</si>
  <si>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</si>
  <si>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</si>
  <si>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</si>
  <si>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</si>
  <si>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</si>
  <si>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</si>
  <si>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</si>
  <si>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</si>
  <si>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</si>
  <si>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</si>
  <si>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</si>
  <si>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</si>
  <si>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</si>
  <si>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</si>
  <si>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</si>
  <si>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</si>
  <si>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</si>
  <si>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</si>
  <si>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</si>
  <si>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</si>
  <si>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</si>
  <si>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</si>
  <si>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</si>
  <si>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</si>
  <si>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</si>
  <si>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</si>
  <si>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</si>
  <si>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</si>
  <si>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</si>
  <si>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</si>
  <si>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</si>
  <si>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</si>
  <si>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</si>
  <si>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</si>
  <si>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</si>
  <si>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</si>
  <si>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</si>
  <si>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</si>
  <si>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</si>
  <si>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</si>
  <si>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</si>
  <si>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</si>
  <si>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</si>
  <si>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</si>
  <si>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</si>
  <si>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</si>
  <si>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</si>
  <si>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</si>
  <si>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</si>
  <si>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</si>
  <si>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</si>
  <si>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</si>
  <si>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</si>
  <si>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</si>
  <si>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</si>
  <si>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</si>
  <si>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</si>
  <si>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</si>
  <si>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</si>
  <si>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</si>
  <si>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</si>
  <si>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</si>
  <si>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</si>
  <si>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</si>
  <si>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</si>
  <si>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</si>
  <si>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</si>
  <si>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</si>
  <si>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</si>
  <si>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</si>
  <si>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</si>
  <si>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</si>
  <si>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</si>
  <si>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</si>
  <si>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</si>
  <si>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</si>
  <si>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</si>
  <si>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</si>
  <si>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</si>
  <si>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</si>
  <si>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</si>
  <si>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</si>
  <si>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</si>
  <si>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</si>
  <si>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</si>
  <si>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</si>
  <si>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</si>
  <si>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</si>
  <si>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</si>
  <si>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</si>
  <si>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</si>
  <si>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</si>
  <si>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</si>
  <si>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</si>
  <si>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</si>
  <si>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</si>
  <si>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</si>
  <si>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</si>
  <si>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</si>
  <si>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</si>
  <si>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</si>
  <si>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</si>
  <si>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</si>
  <si>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</si>
  <si>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</si>
  <si>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</si>
  <si>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</si>
  <si>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</si>
  <si>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</si>
  <si>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</si>
  <si>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</si>
  <si>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</si>
  <si>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</si>
  <si>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</si>
  <si>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</si>
  <si>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</si>
  <si>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</si>
  <si>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</si>
  <si>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</si>
  <si>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</si>
  <si>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</si>
  <si>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</si>
  <si>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</si>
  <si>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</si>
  <si>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</si>
  <si>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</si>
  <si>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</si>
  <si>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</si>
  <si>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</si>
  <si>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</si>
  <si>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</si>
  <si>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</si>
  <si>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</si>
  <si>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</si>
  <si>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</si>
  <si>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</si>
  <si>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</si>
  <si>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</si>
  <si>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</si>
  <si>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</si>
  <si>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</si>
  <si>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</si>
  <si>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</si>
  <si>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</si>
  <si>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</si>
  <si>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</si>
  <si>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</si>
  <si>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</si>
  <si>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</si>
  <si>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</si>
  <si>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</si>
  <si>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</si>
  <si>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</si>
  <si>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</si>
  <si>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</si>
  <si>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</si>
  <si>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</si>
  <si>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</si>
  <si>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</si>
  <si>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</si>
  <si>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</si>
  <si>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</si>
  <si>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</si>
  <si>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</si>
  <si>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</si>
  <si>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</si>
  <si>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</si>
  <si>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</si>
  <si>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</si>
  <si>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</si>
  <si>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</si>
  <si>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</si>
  <si>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</si>
  <si>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</si>
  <si>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</si>
  <si>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</si>
  <si>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</si>
  <si>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</si>
  <si>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</si>
  <si>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</si>
  <si>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</si>
  <si>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</si>
  <si>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</si>
  <si>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</si>
  <si>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</si>
  <si>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</si>
  <si>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</si>
  <si>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</si>
  <si>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</si>
  <si>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</si>
  <si>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</si>
  <si>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</si>
  <si>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</si>
  <si>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</si>
  <si>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</si>
  <si>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</si>
  <si>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</si>
  <si>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</si>
  <si>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</si>
  <si>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</si>
  <si>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</si>
  <si>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</si>
  <si>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</si>
  <si>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</si>
  <si>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</si>
  <si>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</si>
  <si>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</si>
  <si>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</si>
  <si>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</si>
  <si>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</si>
  <si>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</si>
  <si>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</si>
  <si>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</si>
  <si>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</si>
  <si>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</si>
  <si>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</si>
  <si>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</si>
  <si>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</si>
  <si>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</si>
  <si>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</si>
  <si>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</si>
  <si>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</si>
  <si>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</si>
  <si>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</si>
  <si>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</si>
  <si>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</si>
  <si>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</si>
  <si>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</si>
  <si>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</si>
  <si>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</si>
  <si>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</si>
  <si>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</si>
  <si>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</si>
  <si>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</si>
  <si>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</si>
  <si>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</si>
  <si>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</si>
  <si>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</si>
  <si>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</si>
  <si>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</si>
  <si>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</si>
  <si>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</si>
  <si>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</si>
  <si>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</si>
  <si>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</si>
  <si>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</si>
  <si>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</si>
  <si>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</si>
  <si>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</si>
  <si>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</si>
  <si>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</si>
  <si>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</si>
  <si>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</si>
  <si>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</si>
  <si>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</si>
  <si>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</si>
  <si>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</si>
  <si>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</si>
  <si>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</si>
  <si>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</si>
  <si>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</si>
  <si>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</si>
  <si>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</si>
  <si>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</si>
  <si>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</si>
  <si>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</si>
  <si>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</si>
  <si>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</si>
  <si>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</si>
  <si>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</si>
  <si>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</si>
  <si>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</si>
  <si>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</si>
  <si>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</si>
  <si>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</si>
  <si>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</si>
  <si>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</si>
  <si>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</si>
  <si>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</si>
  <si>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</si>
  <si>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</si>
  <si>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</si>
  <si>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</si>
  <si>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</si>
  <si>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</si>
  <si>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</si>
  <si>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</si>
  <si>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</si>
  <si>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</si>
  <si>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</si>
  <si>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</si>
  <si>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</si>
  <si>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</si>
  <si>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</si>
  <si>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</si>
  <si>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</si>
  <si>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</si>
  <si>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</si>
  <si>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</si>
  <si>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</si>
  <si>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</si>
  <si>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</si>
  <si>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</si>
  <si>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</si>
  <si>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</si>
  <si>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</si>
  <si>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</si>
  <si>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</si>
  <si>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</si>
  <si>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</si>
  <si>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</si>
  <si>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</si>
  <si>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</si>
  <si>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</si>
  <si>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</si>
  <si>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</si>
  <si>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</si>
  <si>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</si>
  <si>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</si>
  <si>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</si>
  <si>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</si>
  <si>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</si>
  <si>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</si>
  <si>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</si>
  <si>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</si>
  <si>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</si>
  <si>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</si>
  <si>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</si>
  <si>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</si>
  <si>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</si>
  <si>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</si>
  <si>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</si>
  <si>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</si>
  <si>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</si>
  <si>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</si>
  <si>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</si>
  <si>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</si>
  <si>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</si>
  <si>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</si>
  <si>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</si>
  <si>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</si>
  <si>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</si>
  <si>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</si>
  <si>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</si>
  <si>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</si>
  <si>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</si>
  <si>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</si>
  <si>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</si>
  <si>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</si>
  <si>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</si>
  <si>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</si>
  <si>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</si>
  <si>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</si>
  <si>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</si>
  <si>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</si>
  <si>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</si>
  <si>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</si>
  <si>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</si>
  <si>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</si>
  <si>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</si>
  <si>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</si>
  <si>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</si>
  <si>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</si>
  <si>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</si>
  <si>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</si>
  <si>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</si>
  <si>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</si>
  <si>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</si>
  <si>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</si>
  <si>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</si>
  <si>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</si>
  <si>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</si>
  <si>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</si>
  <si>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</si>
  <si>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</si>
  <si>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</si>
  <si>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</si>
  <si>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</si>
  <si>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</si>
  <si>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</si>
  <si>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</si>
  <si>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</si>
  <si>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</si>
  <si>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</si>
  <si>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</si>
  <si>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</si>
  <si>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</si>
  <si>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</si>
  <si>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</si>
  <si>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</si>
  <si>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</si>
  <si>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</si>
  <si>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</si>
  <si>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</si>
  <si>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</si>
  <si>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</si>
  <si>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</si>
  <si>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</si>
  <si>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</si>
  <si>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</si>
  <si>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</si>
  <si>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</si>
  <si>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</si>
  <si>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</si>
  <si>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</si>
  <si>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</si>
  <si>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</si>
  <si>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</si>
  <si>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</si>
  <si>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</si>
  <si>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</si>
  <si>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</si>
  <si>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</si>
  <si>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</si>
  <si>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</si>
  <si>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</si>
  <si>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</si>
  <si>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</si>
  <si>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</si>
  <si>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</si>
  <si>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</si>
  <si>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</si>
  <si>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</si>
  <si>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</si>
  <si>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</si>
  <si>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</si>
  <si>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</si>
  <si>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</si>
  <si>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</si>
  <si>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</si>
  <si>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</si>
  <si>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</si>
  <si>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</si>
  <si>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</si>
  <si>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</si>
  <si>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</si>
  <si>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</si>
  <si>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</si>
  <si>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</si>
  <si>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</si>
  <si>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</si>
  <si>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</si>
  <si>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</si>
  <si>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</si>
  <si>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</si>
  <si>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</si>
  <si>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</si>
  <si>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</si>
  <si>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</si>
  <si>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</si>
  <si>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</si>
  <si>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</si>
  <si>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</si>
  <si>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</si>
  <si>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</si>
  <si>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</si>
  <si>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</si>
  <si>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</si>
  <si>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</si>
  <si>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</si>
  <si>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</si>
  <si>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</si>
  <si>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</si>
  <si>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</si>
  <si>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</si>
  <si>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</si>
  <si>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</si>
  <si>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</si>
  <si>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</si>
  <si>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</si>
  <si>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</si>
  <si>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</si>
  <si>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</si>
  <si>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</si>
  <si>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</si>
  <si>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</si>
  <si>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</si>
  <si>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</si>
  <si>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</si>
  <si>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</si>
  <si>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</si>
  <si>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</si>
  <si>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</si>
  <si>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</si>
  <si>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</si>
  <si>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</si>
  <si>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</si>
  <si>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</si>
  <si>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</si>
  <si>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</si>
  <si>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</si>
  <si>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</si>
  <si>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</si>
  <si>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</si>
  <si>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</si>
  <si>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</si>
  <si>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</si>
  <si>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</si>
  <si>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</si>
  <si>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</si>
  <si>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</si>
  <si>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</si>
  <si>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</si>
  <si>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</si>
  <si>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</si>
  <si>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</si>
  <si>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</si>
  <si>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</si>
  <si>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</si>
  <si>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</si>
  <si>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</si>
  <si>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</si>
  <si>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</si>
  <si>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</si>
  <si>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</si>
  <si>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</si>
  <si>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</si>
  <si>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</si>
  <si>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</si>
  <si>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</si>
  <si>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</si>
  <si>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</si>
  <si>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</si>
  <si>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</si>
  <si>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</si>
  <si>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</si>
  <si>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</si>
  <si>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</si>
  <si>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</si>
  <si>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</si>
  <si>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</si>
  <si>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</si>
  <si>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</si>
  <si>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</si>
  <si>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</si>
  <si>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</si>
  <si>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</si>
  <si>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</si>
  <si>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</si>
  <si>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</si>
  <si>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</si>
  <si>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</si>
  <si>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</si>
  <si>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</si>
  <si>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</si>
  <si>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</si>
  <si>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</si>
  <si>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</si>
  <si>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</si>
  <si>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</si>
  <si>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</si>
  <si>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</si>
  <si>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</si>
  <si>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</si>
  <si>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</si>
  <si>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</si>
  <si>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</si>
  <si>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</si>
  <si>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</si>
  <si>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</si>
  <si>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</si>
  <si>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</si>
  <si>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</si>
  <si>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</si>
  <si>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</si>
  <si>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</si>
  <si>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</si>
  <si>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</si>
  <si>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</si>
  <si>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</si>
  <si>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</si>
  <si>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</si>
  <si>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</si>
  <si>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</si>
  <si>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</si>
  <si>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</si>
  <si>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</si>
  <si>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</si>
  <si>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</si>
  <si>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</si>
  <si>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</si>
  <si>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</si>
  <si>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</si>
  <si>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</si>
  <si>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</si>
  <si>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</si>
  <si>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</si>
  <si>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</si>
  <si>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</si>
  <si>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</si>
  <si>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</si>
  <si>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</si>
  <si>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</si>
  <si>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</si>
  <si>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</si>
  <si>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</si>
  <si>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</si>
  <si>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</si>
  <si>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</si>
  <si>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</si>
  <si>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</si>
  <si>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</si>
  <si>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</si>
  <si>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</si>
  <si>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</si>
  <si>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</si>
  <si>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</si>
  <si>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</si>
  <si>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</si>
  <si>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</si>
  <si>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</si>
  <si>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</si>
  <si>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</si>
  <si>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</si>
  <si>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</si>
  <si>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</si>
  <si>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</si>
  <si>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</si>
  <si>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</si>
  <si>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</si>
  <si>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</si>
  <si>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</si>
  <si>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</si>
  <si>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</si>
  <si>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</si>
  <si>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</si>
  <si>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</si>
  <si>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</si>
  <si>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</si>
  <si>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</si>
  <si>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</si>
  <si>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</si>
  <si>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</si>
  <si>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</si>
  <si>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</si>
  <si>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</si>
  <si>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</si>
  <si>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</si>
  <si>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</si>
  <si>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</si>
  <si>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</si>
  <si>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</si>
  <si>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</si>
  <si>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</si>
  <si>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</si>
  <si>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</si>
  <si>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</si>
  <si>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</si>
  <si>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</si>
  <si>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</si>
  <si>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</si>
  <si>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</si>
  <si>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</si>
  <si>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</si>
  <si>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</si>
  <si>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</si>
  <si>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</si>
  <si>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</si>
  <si>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</si>
  <si>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</si>
  <si>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</si>
  <si>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</si>
  <si>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</si>
  <si>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</si>
  <si>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</si>
  <si>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</si>
  <si>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</si>
  <si>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</si>
  <si>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</si>
  <si>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</si>
  <si>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</si>
  <si>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</si>
  <si>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</si>
  <si>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</si>
  <si>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</si>
  <si>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</si>
  <si>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</si>
  <si>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</si>
  <si>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</si>
  <si>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MUNICIPAL DE COTIPORA</t>
  </si>
  <si>
    <t>90898487000164</t>
  </si>
  <si>
    <t>bateria automotiva selada 60 amperes</t>
  </si>
  <si>
    <t>bateria automotiva selada 100 amperes</t>
  </si>
  <si>
    <t>gasolina comum</t>
  </si>
  <si>
    <t>diesel s-500</t>
  </si>
  <si>
    <t>diesel s10</t>
  </si>
  <si>
    <t>etanol</t>
  </si>
  <si>
    <t>bateria automotiva selada 150 amperes</t>
  </si>
  <si>
    <t>REGISTRO DE PREÇOS DE COMBUSTIVEIS E PEÇAS PARA A FROTA DO MUNICIPIO</t>
  </si>
  <si>
    <t>Arla 32</t>
  </si>
  <si>
    <t>oleo lubrificante para corrente  de motosserra</t>
  </si>
  <si>
    <t>Oleo hidráulico I SO 68</t>
  </si>
  <si>
    <t>Oleo lubrificante multiviscoco</t>
  </si>
  <si>
    <t>graxa para rolamento temperatura 0 a 130 ºC</t>
  </si>
  <si>
    <t>graxa para rolamento temperatura -10 a 250ºC</t>
  </si>
  <si>
    <t>bateria automotiva selada 45 e/ou 48 amperes</t>
  </si>
  <si>
    <t>olo lubrificante  para motores dois tempos</t>
  </si>
  <si>
    <t>disco tacografo 7 dias 125 km</t>
  </si>
  <si>
    <t>disco tacografo 7 dias 180 km</t>
  </si>
  <si>
    <t>disco tacografo 1 dia 125 km</t>
  </si>
  <si>
    <t>disco tacografo 1 dia 180 km</t>
  </si>
  <si>
    <t>disco de tacografo 7 dias 125 km</t>
  </si>
  <si>
    <t>disco de tacografo 7 dias 180 km</t>
  </si>
  <si>
    <t xml:space="preserve">disco de tacografo  1 dia 125 km </t>
  </si>
  <si>
    <t xml:space="preserve">disco de tacografo  1 dia 180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</si>
</sst>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19" workbookViewId="0">
      <selection activeCell="C8" sqref="C8"/>
    </sheetView>
  </sheetViews>
  <sheetFormatPr defaultRowHeight="15" x14ac:dyDescent="0.25"/>
  <cols>
    <col min="1" max="1" width="20.42578125" style="42" customWidth="1"/>
    <col min="2" max="2" width="53.42578125" style="41" customWidth="1"/>
    <col min="3" max="3" width="16.5703125" style="43" bestFit="1" customWidth="1"/>
    <col min="4" max="4" width="4.5703125" style="43" bestFit="1" customWidth="1"/>
    <col min="5" max="5" width="6.85546875" style="38" customWidth="1"/>
    <col min="6" max="6" width="6.85546875" style="38" bestFit="1" customWidth="1"/>
    <col min="7" max="7" width="17" style="38" customWidth="1"/>
    <col min="8" max="16384" width="9.140625" style="38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7" customFormat="1" ht="15.75" thickBot="1" x14ac:dyDescent="0.3">
      <c r="A2" s="15" t="s">
        <v>161</v>
      </c>
      <c r="B2" s="126" t="s">
        <v>6</v>
      </c>
      <c r="C2" s="126"/>
      <c r="D2" s="48" t="s">
        <v>162</v>
      </c>
      <c r="E2" s="68">
        <v>49</v>
      </c>
      <c r="F2" s="22" t="s">
        <v>163</v>
      </c>
      <c r="G2" s="32">
        <v>2023</v>
      </c>
      <c r="H2" s="55"/>
    </row>
    <row r="3" spans="1:8" s="57" customFormat="1" ht="31.5" customHeight="1" thickBot="1" x14ac:dyDescent="0.3">
      <c r="A3" s="18" t="s">
        <v>153</v>
      </c>
      <c r="B3" s="127" t="s">
        <v>3980</v>
      </c>
      <c r="C3" s="127"/>
      <c r="D3" s="127"/>
      <c r="E3" s="127"/>
      <c r="F3" s="127"/>
      <c r="G3" s="128"/>
    </row>
    <row r="4" spans="1:8" s="57" customFormat="1" ht="15.75" thickBot="1" x14ac:dyDescent="0.3">
      <c r="A4" s="15" t="s">
        <v>175</v>
      </c>
      <c r="B4" s="129" t="s">
        <v>3971</v>
      </c>
      <c r="C4" s="129"/>
      <c r="D4" s="129"/>
      <c r="E4" s="130"/>
      <c r="F4" s="22" t="s">
        <v>179</v>
      </c>
      <c r="G4" s="76" t="s">
        <v>3972</v>
      </c>
    </row>
    <row r="5" spans="1:8" s="57" customFormat="1" ht="15.75" thickBot="1" x14ac:dyDescent="0.3">
      <c r="A5" s="15" t="s">
        <v>3787</v>
      </c>
      <c r="B5" s="78" t="s">
        <v>3683</v>
      </c>
      <c r="C5" s="15" t="s">
        <v>3958</v>
      </c>
      <c r="D5" s="15"/>
      <c r="E5" s="15"/>
      <c r="F5" s="131"/>
      <c r="G5" s="132"/>
    </row>
    <row r="6" spans="1:8" s="59" customFormat="1" ht="15.75" thickBot="1" x14ac:dyDescent="0.3">
      <c r="A6" s="15" t="s">
        <v>155</v>
      </c>
      <c r="B6" s="49">
        <f>'Orçamento-base'!C6</f>
        <v>2415355.5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49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3748</v>
      </c>
      <c r="B8" s="56">
        <f>COUNT('Orçamento-base'!B12:B39951)</f>
        <v>18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3935</v>
      </c>
      <c r="B9" s="50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0"/>
      <c r="H10" s="58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23"/>
      <c r="B12" s="125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3"/>
      <c r="B13" s="34"/>
      <c r="C13" s="52">
        <f>SUMIF('Orçamento-base'!$A$12:$A$39953,Identificação!$A13,'Orçamento-base'!$K$12:$K$39953)</f>
        <v>0</v>
      </c>
      <c r="D13" s="62"/>
      <c r="E13" s="63"/>
      <c r="F13" s="63"/>
      <c r="G13" s="52">
        <f>SUMIF(Proposta!$A$12:$A$39953,Identificação!$A13,Proposta!$H$12:$H$39953)</f>
        <v>0</v>
      </c>
    </row>
    <row r="14" spans="1:8" x14ac:dyDescent="0.25">
      <c r="A14" s="33"/>
      <c r="B14" s="34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3"/>
      <c r="B15" s="34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3"/>
      <c r="B16" s="34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3"/>
      <c r="B17" s="34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3"/>
      <c r="B18" s="34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3"/>
      <c r="B19" s="34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3"/>
      <c r="B20" s="34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3"/>
      <c r="B21" s="34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3"/>
      <c r="B22" s="34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3"/>
      <c r="B23" s="34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3"/>
      <c r="B24" s="34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3"/>
      <c r="B25" s="34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3"/>
      <c r="B26" s="34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3"/>
      <c r="B27" s="34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3"/>
      <c r="B28" s="34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3"/>
      <c r="B29" s="34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3"/>
      <c r="B30" s="34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3"/>
      <c r="B31" s="34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3"/>
      <c r="B32" s="34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3"/>
      <c r="B33" s="34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3"/>
      <c r="B34" s="34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3"/>
      <c r="B35" s="34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3"/>
      <c r="B36" s="34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3"/>
      <c r="B37" s="34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3"/>
      <c r="B38" s="34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3"/>
      <c r="B39" s="34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3"/>
      <c r="B40" s="34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3"/>
      <c r="B41" s="34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3"/>
      <c r="B42" s="34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3"/>
      <c r="B43" s="34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3"/>
      <c r="B44" s="34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3"/>
      <c r="B45" s="34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3"/>
      <c r="B46" s="34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3"/>
      <c r="B47" s="34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3"/>
      <c r="B48" s="34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3"/>
      <c r="B49" s="34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3"/>
      <c r="B50" s="34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3"/>
      <c r="B51" s="34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3"/>
      <c r="B52" s="34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3"/>
      <c r="B53" s="34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3"/>
      <c r="B54" s="34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3"/>
      <c r="B55" s="34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3"/>
      <c r="B56" s="34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3"/>
      <c r="B57" s="34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3"/>
      <c r="B58" s="34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3"/>
      <c r="B59" s="34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3"/>
      <c r="B60" s="34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3"/>
      <c r="B61" s="34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3"/>
      <c r="B62" s="34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workbookViewId="0">
      <selection activeCell="J31" sqref="J31"/>
    </sheetView>
  </sheetViews>
  <sheetFormatPr defaultRowHeight="15" x14ac:dyDescent="0.25"/>
  <cols>
    <col min="1" max="1" width="8.28515625" style="38" customWidth="1"/>
    <col min="2" max="2" width="8.5703125" style="38" customWidth="1"/>
    <col min="3" max="3" width="6.28515625" style="42" customWidth="1"/>
    <col min="4" max="4" width="14.140625" style="38" hidden="1" customWidth="1"/>
    <col min="5" max="5" width="10.85546875" style="38" hidden="1" customWidth="1"/>
    <col min="6" max="6" width="11" style="67" hidden="1" customWidth="1"/>
    <col min="7" max="7" width="51.85546875" style="41" customWidth="1"/>
    <col min="8" max="8" width="12.140625" style="110" bestFit="1" customWidth="1"/>
    <col min="9" max="9" width="9.7109375" style="47" customWidth="1"/>
    <col min="10" max="10" width="11.42578125" style="113" customWidth="1"/>
    <col min="11" max="11" width="16.42578125" style="41" bestFit="1" customWidth="1"/>
    <col min="12" max="12" width="8" style="97" hidden="1" customWidth="1"/>
    <col min="13" max="13" width="12.7109375" style="98" hidden="1" customWidth="1"/>
    <col min="14" max="14" width="7.140625" style="43" hidden="1" customWidth="1"/>
    <col min="15" max="15" width="57.28515625" style="40" hidden="1" customWidth="1"/>
    <col min="16" max="16" width="7.140625" style="40" hidden="1" customWidth="1"/>
    <col min="17" max="17" width="47.7109375" style="40" hidden="1" customWidth="1"/>
    <col min="18" max="18" width="26.85546875" style="38" hidden="1" customWidth="1"/>
    <col min="19" max="19" width="11.28515625" style="38" hidden="1" customWidth="1"/>
    <col min="20" max="16384" width="9.140625" style="38"/>
  </cols>
  <sheetData>
    <row r="1" spans="1:18" customFormat="1" ht="16.5" thickBot="1" x14ac:dyDescent="0.3">
      <c r="A1" s="157" t="s">
        <v>3676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90"/>
      <c r="M1" s="91"/>
      <c r="N1" s="35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Pregão Presencial</v>
      </c>
      <c r="D2" s="160"/>
      <c r="E2" s="160"/>
      <c r="F2" s="160"/>
      <c r="G2" s="160"/>
      <c r="H2" s="36" t="s">
        <v>151</v>
      </c>
      <c r="I2" s="118">
        <f>IF(Identificação!E2=0,"",Identificação!E2)</f>
        <v>49</v>
      </c>
      <c r="J2" s="36" t="s">
        <v>152</v>
      </c>
      <c r="K2" s="118">
        <f>IF(Identificação!G2=0,"",Identificação!G2)</f>
        <v>2023</v>
      </c>
      <c r="L2" s="92"/>
      <c r="M2" s="92"/>
    </row>
    <row r="3" spans="1:18" s="27" customFormat="1" ht="32.25" customHeight="1" thickBot="1" x14ac:dyDescent="0.3">
      <c r="A3" s="138" t="s">
        <v>153</v>
      </c>
      <c r="B3" s="139"/>
      <c r="C3" s="140" t="str">
        <f>IF(Identificação!B3=0,"",Identificação!B3)</f>
        <v>REGISTRO DE PREÇOS DE COMBUSTIVEIS E PEÇAS PARA A FROTA DO MUNICIPIO</v>
      </c>
      <c r="D3" s="140"/>
      <c r="E3" s="140"/>
      <c r="F3" s="140"/>
      <c r="G3" s="140"/>
      <c r="H3" s="140"/>
      <c r="I3" s="140"/>
      <c r="J3" s="140"/>
      <c r="K3" s="141"/>
      <c r="L3" s="92"/>
      <c r="M3" s="92"/>
    </row>
    <row r="4" spans="1:18" s="27" customFormat="1" ht="15.75" thickBot="1" x14ac:dyDescent="0.3">
      <c r="A4" s="15" t="s">
        <v>176</v>
      </c>
      <c r="B4" s="22"/>
      <c r="C4" s="134" t="str">
        <f>IF(Identificação!B4=0,"",Identificação!B4)</f>
        <v>PREFEITURA MUNICIPAL DE COTIPORA</v>
      </c>
      <c r="D4" s="134"/>
      <c r="E4" s="134"/>
      <c r="F4" s="134"/>
      <c r="G4" s="134"/>
      <c r="H4" s="134"/>
      <c r="I4" s="134"/>
      <c r="J4" s="48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34" t="str">
        <f>IF(Identificação!B5=0,"",Identificação!B5)</f>
        <v>Compras</v>
      </c>
      <c r="D5" s="134"/>
      <c r="E5" s="134"/>
      <c r="F5" s="134"/>
      <c r="G5" s="135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3763</v>
      </c>
      <c r="B6" s="13"/>
      <c r="C6" s="136">
        <f>SUMIFS(K12:K39953,B12:B39953,"&gt;0",K12:K39953,"&lt;&gt;0")</f>
        <v>2415355.5</v>
      </c>
      <c r="D6" s="136"/>
      <c r="E6" s="136"/>
      <c r="F6" s="136"/>
      <c r="G6" s="137"/>
      <c r="I6" s="5"/>
      <c r="J6" s="5"/>
      <c r="K6" s="6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3934</v>
      </c>
      <c r="B8" s="16"/>
      <c r="C8" s="16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4"/>
      <c r="M9" s="94"/>
      <c r="R9" s="27"/>
    </row>
    <row r="10" spans="1:18" customFormat="1" ht="15" customHeight="1" x14ac:dyDescent="0.25">
      <c r="A10" s="149" t="s">
        <v>3762</v>
      </c>
      <c r="B10" s="149" t="s">
        <v>3760</v>
      </c>
      <c r="C10" s="149" t="s">
        <v>3761</v>
      </c>
      <c r="D10" s="151" t="s">
        <v>3675</v>
      </c>
      <c r="E10" s="153" t="s">
        <v>168</v>
      </c>
      <c r="F10" s="155" t="s">
        <v>3674</v>
      </c>
      <c r="G10" s="151" t="s">
        <v>156</v>
      </c>
      <c r="H10" s="146" t="s">
        <v>165</v>
      </c>
      <c r="I10" s="147"/>
      <c r="J10" s="147"/>
      <c r="K10" s="147"/>
      <c r="L10" s="147"/>
      <c r="M10" s="148"/>
      <c r="N10" s="142" t="s">
        <v>177</v>
      </c>
      <c r="O10" s="143"/>
      <c r="P10" s="144" t="s">
        <v>178</v>
      </c>
      <c r="Q10" s="145"/>
      <c r="R10" s="133" t="s">
        <v>3678</v>
      </c>
    </row>
    <row r="11" spans="1:18" customFormat="1" ht="45" x14ac:dyDescent="0.25">
      <c r="A11" s="150"/>
      <c r="B11" s="150"/>
      <c r="C11" s="150"/>
      <c r="D11" s="152"/>
      <c r="E11" s="154"/>
      <c r="F11" s="156"/>
      <c r="G11" s="152"/>
      <c r="H11" s="51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7" t="s">
        <v>3788</v>
      </c>
      <c r="O11" s="23" t="s">
        <v>185</v>
      </c>
      <c r="P11" s="37" t="s">
        <v>3788</v>
      </c>
      <c r="Q11" s="23" t="s">
        <v>185</v>
      </c>
      <c r="R11" s="133"/>
    </row>
    <row r="12" spans="1:18" x14ac:dyDescent="0.25">
      <c r="A12" s="45"/>
      <c r="B12" s="54">
        <f>IF(AND(G12&lt;&gt;"",H12&gt;0,I12&lt;&gt;"",J12&lt;&gt;0,K12&lt;&gt;0),COUNT($B$11:B11)+1,"")</f>
        <v>1</v>
      </c>
      <c r="C12" s="33">
        <v>1</v>
      </c>
      <c r="D12" s="89"/>
      <c r="E12" s="45"/>
      <c r="F12" s="66"/>
      <c r="G12" s="39" t="s">
        <v>3975</v>
      </c>
      <c r="H12" s="112">
        <v>50000</v>
      </c>
      <c r="I12" s="45" t="s">
        <v>3698</v>
      </c>
      <c r="J12" s="112">
        <v>5.79</v>
      </c>
      <c r="K12" s="52">
        <f>IFERROR(IF(H12*J12&lt;&gt;0,ROUND(ROUND(H12,4)*ROUND(J12,4),2),""),"")</f>
        <v>289500</v>
      </c>
      <c r="L12" s="96"/>
      <c r="M12" s="96"/>
      <c r="N12" s="33"/>
      <c r="O12" s="53" t="str">
        <f ca="1">IF(N12="","", INDIRECT("base!"&amp;ADDRESS(MATCH(N12,base!$C$2:'base'!$C$133,0)+1,4,4)))</f>
        <v/>
      </c>
      <c r="P12" s="39"/>
      <c r="Q12" s="53" t="str">
        <f ca="1">IF(P12="","", INDIRECT("base!"&amp;ADDRESS(MATCH(CONCATENATE(N12,"|",P12),base!$G$2:'base'!$G$1817,0)+1,6,4)))</f>
        <v/>
      </c>
      <c r="R12" s="39"/>
    </row>
    <row r="13" spans="1:18" x14ac:dyDescent="0.25">
      <c r="A13" s="45"/>
      <c r="B13" s="54">
        <f>IF(AND(G13&lt;&gt;"",H13&gt;0,I13&lt;&gt;"",J13&lt;&gt;0,K13&lt;&gt;0),COUNT($B$11:B12)+1,"")</f>
        <v>2</v>
      </c>
      <c r="C13" s="33">
        <v>2</v>
      </c>
      <c r="D13" s="89"/>
      <c r="E13" s="45"/>
      <c r="F13" s="66"/>
      <c r="G13" s="39" t="s">
        <v>3976</v>
      </c>
      <c r="H13" s="112">
        <v>100000</v>
      </c>
      <c r="I13" s="45" t="s">
        <v>3698</v>
      </c>
      <c r="J13" s="112">
        <v>5.72</v>
      </c>
      <c r="K13" s="52">
        <f>IFERROR(IF(H13*J13&lt;&gt;0,ROUND(ROUND(H13,4)*ROUND(J13,4),2),""),"")</f>
        <v>572000</v>
      </c>
      <c r="L13" s="96"/>
      <c r="M13" s="96"/>
      <c r="N13" s="33"/>
      <c r="O13" s="53" t="str">
        <f ca="1">IF(N13="","", INDIRECT("base!"&amp;ADDRESS(MATCH(N13,base!$C$2:'base'!$C$133,0)+1,4,4)))</f>
        <v/>
      </c>
      <c r="P13" s="39"/>
      <c r="Q13" s="53" t="str">
        <f ca="1">IF(P13="","", INDIRECT("base!"&amp;ADDRESS(MATCH(CONCATENATE(N13,"|",P13),base!$G$2:'base'!$G$1817,0)+1,6,4)))</f>
        <v/>
      </c>
      <c r="R13" s="39"/>
    </row>
    <row r="14" spans="1:18" x14ac:dyDescent="0.25">
      <c r="A14" s="45"/>
      <c r="B14" s="115">
        <f>IF(AND(G14&lt;&gt;"",H14&gt;0,I14&lt;&gt;"",J14&lt;&gt;0,K14&lt;&gt;0),COUNT($B$11:B13)+1,"")</f>
        <v>3</v>
      </c>
      <c r="C14" s="33">
        <v>3</v>
      </c>
      <c r="D14" s="89"/>
      <c r="E14" s="45"/>
      <c r="F14" s="66"/>
      <c r="G14" s="39" t="s">
        <v>3977</v>
      </c>
      <c r="H14" s="112">
        <v>200000</v>
      </c>
      <c r="I14" s="45" t="s">
        <v>3698</v>
      </c>
      <c r="J14" s="112">
        <v>5.82</v>
      </c>
      <c r="K14" s="104">
        <f>IFERROR(IF(H14*J14&lt;&gt;0,ROUND(ROUND(H14,4)*ROUND(J14,4),2),""),"")</f>
        <v>1164000</v>
      </c>
      <c r="L14" s="96"/>
      <c r="M14" s="96"/>
      <c r="N14" s="33"/>
      <c r="O14" s="116" t="str">
        <f ca="1">IF(N14="","", INDIRECT("base!"&amp;ADDRESS(MATCH(N14,base!$C$2:'base'!$C$133,0)+1,4,4)))</f>
        <v/>
      </c>
      <c r="P14" s="39"/>
      <c r="Q14" s="116" t="str">
        <f ca="1">IF(P14="","", INDIRECT("base!"&amp;ADDRESS(MATCH(CONCATENATE(N14,"|",P14),base!$G$2:'base'!$G$1817,0)+1,6,4)))</f>
        <v/>
      </c>
      <c r="R14" s="39"/>
    </row>
    <row r="15" spans="1:18" x14ac:dyDescent="0.25">
      <c r="A15" s="45"/>
      <c r="B15" s="115">
        <f>IF(AND(G15&lt;&gt;"",H15&gt;0,I15&lt;&gt;"",J15&lt;&gt;0,K15&lt;&gt;0),COUNT($B$11:B14)+1,"")</f>
        <v>4</v>
      </c>
      <c r="C15" s="33">
        <v>4</v>
      </c>
      <c r="D15" s="89"/>
      <c r="E15" s="45"/>
      <c r="F15" s="66"/>
      <c r="G15" s="39" t="s">
        <v>3978</v>
      </c>
      <c r="H15" s="112">
        <v>30000</v>
      </c>
      <c r="I15" s="45" t="s">
        <v>3698</v>
      </c>
      <c r="J15" s="112">
        <v>5.15</v>
      </c>
      <c r="K15" s="104">
        <f t="shared" ref="K15:K78" si="0">IFERROR(IF(H15*J15&lt;&gt;0,ROUND(ROUND(H15,4)*ROUND(J15,4),2),""),"")</f>
        <v>154500</v>
      </c>
      <c r="L15" s="96"/>
      <c r="M15" s="96"/>
      <c r="N15" s="33"/>
      <c r="O15" s="116" t="str">
        <f ca="1">IF(N15="","", INDIRECT("base!"&amp;ADDRESS(MATCH(N15,base!$C$2:'base'!$C$133,0)+1,4,4)))</f>
        <v/>
      </c>
      <c r="P15" s="39"/>
      <c r="Q15" s="116" t="str">
        <f ca="1">IF(P15="","", INDIRECT("base!"&amp;ADDRESS(MATCH(CONCATENATE(N15,"|",P15),base!$G$2:'base'!$G$1817,0)+1,6,4)))</f>
        <v/>
      </c>
      <c r="R15" s="39"/>
    </row>
    <row r="16" spans="1:18" x14ac:dyDescent="0.25">
      <c r="A16" s="45"/>
      <c r="B16" s="115">
        <f>IF(AND(G16&lt;&gt;"",H16&gt;0,I16&lt;&gt;"",J16&lt;&gt;0,K16&lt;&gt;0),COUNT($B$11:B15)+1,"")</f>
        <v>5</v>
      </c>
      <c r="C16" s="33">
        <v>5</v>
      </c>
      <c r="D16" s="89"/>
      <c r="E16" s="45"/>
      <c r="F16" s="66"/>
      <c r="G16" s="39" t="s">
        <v>3981</v>
      </c>
      <c r="H16" s="112">
        <v>10000</v>
      </c>
      <c r="I16" s="45" t="s">
        <v>3698</v>
      </c>
      <c r="J16" s="112">
        <v>3.86</v>
      </c>
      <c r="K16" s="104">
        <f t="shared" si="0"/>
        <v>38600</v>
      </c>
      <c r="L16" s="96"/>
      <c r="M16" s="96"/>
      <c r="N16" s="33"/>
      <c r="O16" s="116" t="str">
        <f ca="1">IF(N16="","", INDIRECT("base!"&amp;ADDRESS(MATCH(N16,base!$C$2:'base'!$C$133,0)+1,4,4)))</f>
        <v/>
      </c>
      <c r="P16" s="39"/>
      <c r="Q16" s="116" t="str">
        <f ca="1">IF(P16="","", INDIRECT("base!"&amp;ADDRESS(MATCH(CONCATENATE(N16,"|",P16),base!$G$2:'base'!$G$1817,0)+1,6,4)))</f>
        <v/>
      </c>
      <c r="R16" s="39"/>
    </row>
    <row r="17" spans="1:18" x14ac:dyDescent="0.25">
      <c r="A17" s="45"/>
      <c r="B17" s="115">
        <f>IF(AND(G17&lt;&gt;"",H17&gt;0,I17&lt;&gt;"",J17&lt;&gt;0,K17&lt;&gt;0),COUNT($B$11:B16)+1,"")</f>
        <v>6</v>
      </c>
      <c r="C17" s="33">
        <v>6</v>
      </c>
      <c r="D17" s="89"/>
      <c r="E17" s="45"/>
      <c r="F17" s="66"/>
      <c r="G17" s="39" t="s">
        <v>3988</v>
      </c>
      <c r="H17" s="112">
        <v>100</v>
      </c>
      <c r="I17" s="45" t="s">
        <v>3702</v>
      </c>
      <c r="J17" s="112">
        <v>31.66</v>
      </c>
      <c r="K17" s="104">
        <f t="shared" si="0"/>
        <v>3166</v>
      </c>
      <c r="L17" s="96"/>
      <c r="M17" s="96"/>
      <c r="N17" s="33"/>
      <c r="O17" s="116" t="str">
        <f ca="1">IF(N17="","", INDIRECT("base!"&amp;ADDRESS(MATCH(N17,base!$C$2:'base'!$C$133,0)+1,4,4)))</f>
        <v/>
      </c>
      <c r="P17" s="39"/>
      <c r="Q17" s="116" t="str">
        <f ca="1">IF(P17="","", INDIRECT("base!"&amp;ADDRESS(MATCH(CONCATENATE(N17,"|",P17),base!$G$2:'base'!$G$1817,0)+1,6,4)))</f>
        <v/>
      </c>
      <c r="R17" s="39"/>
    </row>
    <row r="18" spans="1:18" x14ac:dyDescent="0.25">
      <c r="A18" s="45"/>
      <c r="B18" s="115">
        <f>IF(AND(G18&lt;&gt;"",H18&gt;0,I18&lt;&gt;"",J18&lt;&gt;0,K18&lt;&gt;0),COUNT($B$11:B17)+1,"")</f>
        <v>7</v>
      </c>
      <c r="C18" s="33">
        <v>7</v>
      </c>
      <c r="D18" s="89"/>
      <c r="E18" s="45"/>
      <c r="F18" s="66"/>
      <c r="G18" s="39" t="s">
        <v>3982</v>
      </c>
      <c r="H18" s="112">
        <v>25</v>
      </c>
      <c r="I18" s="45" t="s">
        <v>3702</v>
      </c>
      <c r="J18" s="112">
        <v>106.33</v>
      </c>
      <c r="K18" s="104">
        <f t="shared" si="0"/>
        <v>2658.25</v>
      </c>
      <c r="L18" s="96"/>
      <c r="M18" s="96"/>
      <c r="N18" s="33"/>
      <c r="O18" s="116" t="str">
        <f ca="1">IF(N18="","", INDIRECT("base!"&amp;ADDRESS(MATCH(N18,base!$C$2:'base'!$C$133,0)+1,4,4)))</f>
        <v/>
      </c>
      <c r="P18" s="39"/>
      <c r="Q18" s="116" t="str">
        <f ca="1">IF(P18="","", INDIRECT("base!"&amp;ADDRESS(MATCH(CONCATENATE(N18,"|",P18),base!$G$2:'base'!$G$1817,0)+1,6,4)))</f>
        <v/>
      </c>
      <c r="R18" s="39"/>
    </row>
    <row r="19" spans="1:18" x14ac:dyDescent="0.25">
      <c r="A19" s="45"/>
      <c r="B19" s="115">
        <f>IF(AND(G19&lt;&gt;"",H19&gt;0,I19&lt;&gt;"",J19&lt;&gt;0,K19&lt;&gt;0),COUNT($B$11:B18)+1,"")</f>
        <v>8</v>
      </c>
      <c r="C19" s="33">
        <v>8</v>
      </c>
      <c r="D19" s="89"/>
      <c r="E19" s="45"/>
      <c r="F19" s="66"/>
      <c r="G19" s="39" t="s">
        <v>3983</v>
      </c>
      <c r="H19" s="112">
        <v>100</v>
      </c>
      <c r="I19" s="45" t="s">
        <v>3702</v>
      </c>
      <c r="J19" s="112">
        <v>410</v>
      </c>
      <c r="K19" s="104">
        <f t="shared" si="0"/>
        <v>41000</v>
      </c>
      <c r="L19" s="96"/>
      <c r="M19" s="96"/>
      <c r="N19" s="33"/>
      <c r="O19" s="116" t="str">
        <f ca="1">IF(N19="","", INDIRECT("base!"&amp;ADDRESS(MATCH(N19,base!$C$2:'base'!$C$133,0)+1,4,4)))</f>
        <v/>
      </c>
      <c r="P19" s="39"/>
      <c r="Q19" s="116" t="str">
        <f ca="1">IF(P19="","", INDIRECT("base!"&amp;ADDRESS(MATCH(CONCATENATE(N19,"|",P19),base!$G$2:'base'!$G$1817,0)+1,6,4)))</f>
        <v/>
      </c>
      <c r="R19" s="39"/>
    </row>
    <row r="20" spans="1:18" x14ac:dyDescent="0.25">
      <c r="A20" s="45"/>
      <c r="B20" s="115">
        <f>IF(AND(G20&lt;&gt;"",H20&gt;0,I20&lt;&gt;"",J20&lt;&gt;0,K20&lt;&gt;0),COUNT($B$11:B19)+1,"")</f>
        <v>9</v>
      </c>
      <c r="C20" s="33">
        <v>9</v>
      </c>
      <c r="D20" s="89"/>
      <c r="E20" s="45"/>
      <c r="F20" s="66"/>
      <c r="G20" s="39" t="s">
        <v>3984</v>
      </c>
      <c r="H20" s="112">
        <v>75</v>
      </c>
      <c r="I20" s="45" t="s">
        <v>3702</v>
      </c>
      <c r="J20" s="112">
        <v>503.33</v>
      </c>
      <c r="K20" s="104">
        <f t="shared" si="0"/>
        <v>37749.75</v>
      </c>
      <c r="L20" s="96"/>
      <c r="M20" s="96"/>
      <c r="N20" s="33"/>
      <c r="O20" s="116" t="str">
        <f ca="1">IF(N20="","", INDIRECT("base!"&amp;ADDRESS(MATCH(N20,base!$C$2:'base'!$C$133,0)+1,4,4)))</f>
        <v/>
      </c>
      <c r="P20" s="39"/>
      <c r="Q20" s="116" t="str">
        <f ca="1">IF(P20="","", INDIRECT("base!"&amp;ADDRESS(MATCH(CONCATENATE(N20,"|",P20),base!$G$2:'base'!$G$1817,0)+1,6,4)))</f>
        <v/>
      </c>
      <c r="R20" s="39"/>
    </row>
    <row r="21" spans="1:18" hidden="1" x14ac:dyDescent="0.25">
      <c r="A21" s="45"/>
      <c r="B21" s="115" t="str">
        <f>IF(AND(G21&lt;&gt;"",H21&gt;0,I21&lt;&gt;"",J21&lt;&gt;0,K21&lt;&gt;0),COUNT($B$11:B20)+1,"")</f>
        <v/>
      </c>
      <c r="C21" s="33">
        <v>10</v>
      </c>
      <c r="D21" s="89"/>
      <c r="E21" s="45"/>
      <c r="F21" s="66"/>
      <c r="G21" s="39" t="s">
        <v>3985</v>
      </c>
      <c r="H21" s="112"/>
      <c r="I21" s="45" t="s">
        <v>3702</v>
      </c>
      <c r="J21" s="112"/>
      <c r="K21" s="104" t="str">
        <f t="shared" si="0"/>
        <v/>
      </c>
      <c r="L21" s="96"/>
      <c r="M21" s="96"/>
      <c r="N21" s="33"/>
      <c r="O21" s="116" t="str">
        <f ca="1">IF(N21="","", INDIRECT("base!"&amp;ADDRESS(MATCH(N21,base!$C$2:'base'!$C$133,0)+1,4,4)))</f>
        <v/>
      </c>
      <c r="P21" s="39"/>
      <c r="Q21" s="116" t="str">
        <f ca="1">IF(P21="","", INDIRECT("base!"&amp;ADDRESS(MATCH(CONCATENATE(N21,"|",P21),base!$G$2:'base'!$G$1817,0)+1,6,4)))</f>
        <v/>
      </c>
      <c r="R21" s="39"/>
    </row>
    <row r="22" spans="1:18" x14ac:dyDescent="0.25">
      <c r="A22" s="45"/>
      <c r="B22" s="115">
        <f>IF(AND(G22&lt;&gt;"",H22&gt;0,I22&lt;&gt;"",J22&lt;&gt;0,K22&lt;&gt;0),COUNT($B$11:B21)+1,"")</f>
        <v>10</v>
      </c>
      <c r="C22" s="33">
        <v>10</v>
      </c>
      <c r="D22" s="89"/>
      <c r="E22" s="45"/>
      <c r="F22" s="66"/>
      <c r="G22" s="39" t="s">
        <v>3986</v>
      </c>
      <c r="H22" s="112">
        <v>50</v>
      </c>
      <c r="I22" s="45" t="s">
        <v>3702</v>
      </c>
      <c r="J22" s="112">
        <v>806.66</v>
      </c>
      <c r="K22" s="104">
        <f t="shared" si="0"/>
        <v>40333</v>
      </c>
      <c r="L22" s="96"/>
      <c r="M22" s="96"/>
      <c r="N22" s="33"/>
      <c r="O22" s="116" t="str">
        <f ca="1">IF(N22="","", INDIRECT("base!"&amp;ADDRESS(MATCH(N22,base!$C$2:'base'!$C$133,0)+1,4,4)))</f>
        <v/>
      </c>
      <c r="P22" s="39"/>
      <c r="Q22" s="116" t="str">
        <f ca="1">IF(P22="","", INDIRECT("base!"&amp;ADDRESS(MATCH(CONCATENATE(N22,"|",P22),base!$G$2:'base'!$G$1817,0)+1,6,4)))</f>
        <v/>
      </c>
      <c r="R22" s="39"/>
    </row>
    <row r="23" spans="1:18" x14ac:dyDescent="0.25">
      <c r="A23" s="45"/>
      <c r="B23" s="115">
        <f>IF(AND(G23&lt;&gt;"",H23&gt;0,I23&lt;&gt;"",J23&lt;&gt;0,K23&lt;&gt;0),COUNT($B$11:B22)+1,"")</f>
        <v>11</v>
      </c>
      <c r="C23" s="33">
        <v>11</v>
      </c>
      <c r="D23" s="89"/>
      <c r="E23" s="45"/>
      <c r="F23" s="66"/>
      <c r="G23" s="39" t="s">
        <v>3987</v>
      </c>
      <c r="H23" s="112">
        <v>25</v>
      </c>
      <c r="I23" s="45" t="s">
        <v>3786</v>
      </c>
      <c r="J23" s="112">
        <v>406.33</v>
      </c>
      <c r="K23" s="104">
        <f t="shared" si="0"/>
        <v>10158.25</v>
      </c>
      <c r="L23" s="96"/>
      <c r="M23" s="96"/>
      <c r="N23" s="33"/>
      <c r="O23" s="116" t="str">
        <f ca="1">IF(N23="","", INDIRECT("base!"&amp;ADDRESS(MATCH(N23,base!$C$2:'base'!$C$133,0)+1,4,4)))</f>
        <v/>
      </c>
      <c r="P23" s="39"/>
      <c r="Q23" s="116" t="str">
        <f ca="1">IF(P23="","", INDIRECT("base!"&amp;ADDRESS(MATCH(CONCATENATE(N23,"|",P23),base!$G$2:'base'!$G$1817,0)+1,6,4)))</f>
        <v/>
      </c>
      <c r="R23" s="39"/>
    </row>
    <row r="24" spans="1:18" x14ac:dyDescent="0.25">
      <c r="A24" s="45"/>
      <c r="B24" s="115">
        <f>IF(AND(G24&lt;&gt;"",H24&gt;0,I24&lt;&gt;"",J24&lt;&gt;0,K24&lt;&gt;0),COUNT($B$11:B23)+1,"")</f>
        <v>12</v>
      </c>
      <c r="C24" s="33">
        <v>12</v>
      </c>
      <c r="D24" s="89"/>
      <c r="E24" s="45"/>
      <c r="F24" s="66"/>
      <c r="G24" s="39" t="s">
        <v>3973</v>
      </c>
      <c r="H24" s="112">
        <v>25</v>
      </c>
      <c r="I24" s="45" t="s">
        <v>3786</v>
      </c>
      <c r="J24" s="112">
        <v>459.66</v>
      </c>
      <c r="K24" s="104">
        <f t="shared" si="0"/>
        <v>11491.5</v>
      </c>
      <c r="L24" s="96"/>
      <c r="M24" s="96"/>
      <c r="N24" s="33"/>
      <c r="O24" s="116" t="str">
        <f ca="1">IF(N24="","", INDIRECT("base!"&amp;ADDRESS(MATCH(N24,base!$C$2:'base'!$C$133,0)+1,4,4)))</f>
        <v/>
      </c>
      <c r="P24" s="39"/>
      <c r="Q24" s="116" t="str">
        <f ca="1">IF(P24="","", INDIRECT("base!"&amp;ADDRESS(MATCH(CONCATENATE(N24,"|",P24),base!$G$2:'base'!$G$1817,0)+1,6,4)))</f>
        <v/>
      </c>
      <c r="R24" s="39"/>
    </row>
    <row r="25" spans="1:18" x14ac:dyDescent="0.25">
      <c r="A25" s="45"/>
      <c r="B25" s="115">
        <f>IF(AND(G25&lt;&gt;"",H25&gt;0,I25&lt;&gt;"",J25&lt;&gt;0,K25&lt;&gt;0),COUNT($B$11:B24)+1,"")</f>
        <v>13</v>
      </c>
      <c r="C25" s="33">
        <v>13</v>
      </c>
      <c r="D25" s="89"/>
      <c r="E25" s="45"/>
      <c r="F25" s="66"/>
      <c r="G25" s="39" t="s">
        <v>3974</v>
      </c>
      <c r="H25" s="112">
        <v>25</v>
      </c>
      <c r="I25" s="45" t="s">
        <v>3786</v>
      </c>
      <c r="J25" s="112">
        <v>826.33</v>
      </c>
      <c r="K25" s="104">
        <f t="shared" si="0"/>
        <v>20658.25</v>
      </c>
      <c r="L25" s="96"/>
      <c r="M25" s="96"/>
      <c r="N25" s="33"/>
      <c r="O25" s="116" t="str">
        <f ca="1">IF(N25="","", INDIRECT("base!"&amp;ADDRESS(MATCH(N25,base!$C$2:'base'!$C$133,0)+1,4,4)))</f>
        <v/>
      </c>
      <c r="P25" s="39"/>
      <c r="Q25" s="116" t="str">
        <f ca="1">IF(P25="","", INDIRECT("base!"&amp;ADDRESS(MATCH(CONCATENATE(N25,"|",P25),base!$G$2:'base'!$G$1817,0)+1,6,4)))</f>
        <v/>
      </c>
      <c r="R25" s="39"/>
    </row>
    <row r="26" spans="1:18" x14ac:dyDescent="0.25">
      <c r="A26" s="45"/>
      <c r="B26" s="115">
        <f>IF(AND(G26&lt;&gt;"",H26&gt;0,I26&lt;&gt;"",J26&lt;&gt;0,K26&lt;&gt;0),COUNT($B$11:B25)+1,"")</f>
        <v>14</v>
      </c>
      <c r="C26" s="33">
        <v>14</v>
      </c>
      <c r="D26" s="89"/>
      <c r="E26" s="45"/>
      <c r="F26" s="66"/>
      <c r="G26" s="39" t="s">
        <v>3979</v>
      </c>
      <c r="H26" s="112">
        <v>25</v>
      </c>
      <c r="I26" s="45" t="s">
        <v>3786</v>
      </c>
      <c r="J26" s="112">
        <v>1018</v>
      </c>
      <c r="K26" s="104">
        <f t="shared" si="0"/>
        <v>25450</v>
      </c>
      <c r="L26" s="96"/>
      <c r="M26" s="96"/>
      <c r="N26" s="33"/>
      <c r="O26" s="116" t="str">
        <f ca="1">IF(N26="","", INDIRECT("base!"&amp;ADDRESS(MATCH(N26,base!$C$2:'base'!$C$133,0)+1,4,4)))</f>
        <v/>
      </c>
      <c r="P26" s="39"/>
      <c r="Q26" s="116" t="str">
        <f ca="1">IF(P26="","", INDIRECT("base!"&amp;ADDRESS(MATCH(CONCATENATE(N26,"|",P26),base!$G$2:'base'!$G$1817,0)+1,6,4)))</f>
        <v/>
      </c>
      <c r="R26" s="39"/>
    </row>
    <row r="27" spans="1:18" x14ac:dyDescent="0.25">
      <c r="A27" s="45"/>
      <c r="B27" s="115">
        <f>IF(AND(G27&lt;&gt;"",H27&gt;0,I27&lt;&gt;"",J27&lt;&gt;0,K27&lt;&gt;0),COUNT($B$11:B26)+1,"")</f>
        <v>15</v>
      </c>
      <c r="C27" s="33">
        <v>15</v>
      </c>
      <c r="D27" s="89"/>
      <c r="E27" s="45"/>
      <c r="F27" s="66"/>
      <c r="G27" s="39" t="s">
        <v>3993</v>
      </c>
      <c r="H27" s="112">
        <v>25</v>
      </c>
      <c r="I27" s="45" t="s">
        <v>3702</v>
      </c>
      <c r="J27" s="112">
        <v>39.96</v>
      </c>
      <c r="K27" s="104">
        <f t="shared" si="0"/>
        <v>999</v>
      </c>
      <c r="L27" s="96"/>
      <c r="M27" s="96"/>
      <c r="N27" s="33"/>
      <c r="O27" s="116" t="str">
        <f ca="1">IF(N27="","", INDIRECT("base!"&amp;ADDRESS(MATCH(N27,base!$C$2:'base'!$C$133,0)+1,4,4)))</f>
        <v/>
      </c>
      <c r="P27" s="39"/>
      <c r="Q27" s="116" t="str">
        <f ca="1">IF(P27="","", INDIRECT("base!"&amp;ADDRESS(MATCH(CONCATENATE(N27,"|",P27),base!$G$2:'base'!$G$1817,0)+1,6,4)))</f>
        <v/>
      </c>
      <c r="R27" s="39"/>
    </row>
    <row r="28" spans="1:18" x14ac:dyDescent="0.25">
      <c r="A28" s="45"/>
      <c r="B28" s="115">
        <f>IF(AND(G28&lt;&gt;"",H28&gt;0,I28&lt;&gt;"",J28&lt;&gt;0,K28&lt;&gt;0),COUNT($B$11:B27)+1,"")</f>
        <v>16</v>
      </c>
      <c r="C28" s="33">
        <v>16</v>
      </c>
      <c r="D28" s="89"/>
      <c r="E28" s="45"/>
      <c r="F28" s="66"/>
      <c r="G28" s="39" t="s">
        <v>3994</v>
      </c>
      <c r="H28" s="112">
        <v>25</v>
      </c>
      <c r="I28" s="45" t="s">
        <v>3702</v>
      </c>
      <c r="J28" s="112">
        <v>41.33</v>
      </c>
      <c r="K28" s="104">
        <f t="shared" si="0"/>
        <v>1033.25</v>
      </c>
      <c r="L28" s="96"/>
      <c r="M28" s="96"/>
      <c r="N28" s="33"/>
      <c r="O28" s="116" t="str">
        <f ca="1">IF(N28="","", INDIRECT("base!"&amp;ADDRESS(MATCH(N28,base!$C$2:'base'!$C$133,0)+1,4,4)))</f>
        <v/>
      </c>
      <c r="P28" s="39"/>
      <c r="Q28" s="116" t="str">
        <f ca="1">IF(P28="","", INDIRECT("base!"&amp;ADDRESS(MATCH(CONCATENATE(N28,"|",P28),base!$G$2:'base'!$G$1817,0)+1,6,4)))</f>
        <v/>
      </c>
      <c r="R28" s="39"/>
    </row>
    <row r="29" spans="1:18" x14ac:dyDescent="0.25">
      <c r="A29" s="45"/>
      <c r="B29" s="115">
        <f>IF(AND(G29&lt;&gt;"",H29&gt;0,I29&lt;&gt;"",J29&lt;&gt;0,K29&lt;&gt;0),COUNT($B$11:B28)+1,"")</f>
        <v>17</v>
      </c>
      <c r="C29" s="33">
        <v>17</v>
      </c>
      <c r="D29" s="89"/>
      <c r="E29" s="45"/>
      <c r="F29" s="66"/>
      <c r="G29" s="39" t="s">
        <v>3995</v>
      </c>
      <c r="H29" s="112">
        <v>25</v>
      </c>
      <c r="I29" s="45" t="s">
        <v>3702</v>
      </c>
      <c r="J29" s="112">
        <v>41</v>
      </c>
      <c r="K29" s="104">
        <f t="shared" si="0"/>
        <v>1025</v>
      </c>
      <c r="L29" s="96"/>
      <c r="M29" s="96"/>
      <c r="N29" s="33"/>
      <c r="O29" s="116" t="str">
        <f ca="1">IF(N29="","", INDIRECT("base!"&amp;ADDRESS(MATCH(N29,base!$C$2:'base'!$C$133,0)+1,4,4)))</f>
        <v/>
      </c>
      <c r="P29" s="39"/>
      <c r="Q29" s="116" t="str">
        <f ca="1">IF(P29="","", INDIRECT("base!"&amp;ADDRESS(MATCH(CONCATENATE(N29,"|",P29),base!$G$2:'base'!$G$1817,0)+1,6,4)))</f>
        <v/>
      </c>
      <c r="R29" s="39"/>
    </row>
    <row r="30" spans="1:18" x14ac:dyDescent="0.25">
      <c r="A30" s="45"/>
      <c r="B30" s="115">
        <f>IF(AND(G30&lt;&gt;"",H30&gt;0,I30&lt;&gt;"",J30&lt;&gt;0,K30&lt;&gt;0),COUNT($B$11:B29)+1,"")</f>
        <v>18</v>
      </c>
      <c r="C30" s="33">
        <v>18</v>
      </c>
      <c r="D30" s="89"/>
      <c r="E30" s="45"/>
      <c r="F30" s="66"/>
      <c r="G30" s="39" t="s">
        <v>3996</v>
      </c>
      <c r="H30" s="112">
        <v>25</v>
      </c>
      <c r="I30" s="45" t="s">
        <v>3702</v>
      </c>
      <c r="J30" s="112">
        <v>41.33</v>
      </c>
      <c r="K30" s="104">
        <f t="shared" si="0"/>
        <v>1033.25</v>
      </c>
      <c r="L30" s="96"/>
      <c r="M30" s="96"/>
      <c r="N30" s="33"/>
      <c r="O30" s="116" t="str">
        <f ca="1">IF(N30="","", INDIRECT("base!"&amp;ADDRESS(MATCH(N30,base!$C$2:'base'!$C$133,0)+1,4,4)))</f>
        <v/>
      </c>
      <c r="P30" s="39"/>
      <c r="Q30" s="116" t="str">
        <f ca="1">IF(P30="","", INDIRECT("base!"&amp;ADDRESS(MATCH(CONCATENATE(N30,"|",P30),base!$G$2:'base'!$G$1817,0)+1,6,4)))</f>
        <v/>
      </c>
      <c r="R30" s="39"/>
    </row>
    <row r="31" spans="1:18" x14ac:dyDescent="0.25">
      <c r="A31" s="45"/>
      <c r="B31" s="115" t="str">
        <f>IF(AND(G31&lt;&gt;"",H31&gt;0,I31&lt;&gt;"",J31&lt;&gt;0,K31&lt;&gt;0),COUNT($B$11:B30)+1,"")</f>
        <v/>
      </c>
      <c r="C31" s="33"/>
      <c r="D31" s="89"/>
      <c r="E31" s="45"/>
      <c r="F31" s="66"/>
      <c r="G31" s="39"/>
      <c r="H31" s="112"/>
      <c r="I31" s="45"/>
      <c r="J31" s="112"/>
      <c r="K31" s="104" t="str">
        <f t="shared" si="0"/>
        <v/>
      </c>
      <c r="L31" s="96"/>
      <c r="M31" s="96"/>
      <c r="N31" s="33"/>
      <c r="O31" s="116" t="str">
        <f ca="1">IF(N31="","", INDIRECT("base!"&amp;ADDRESS(MATCH(N31,base!$C$2:'base'!$C$133,0)+1,4,4)))</f>
        <v/>
      </c>
      <c r="P31" s="39"/>
      <c r="Q31" s="116" t="str">
        <f ca="1">IF(P31="","", INDIRECT("base!"&amp;ADDRESS(MATCH(CONCATENATE(N31,"|",P31),base!$G$2:'base'!$G$1817,0)+1,6,4)))</f>
        <v/>
      </c>
      <c r="R31" s="39"/>
    </row>
    <row r="32" spans="1:18" x14ac:dyDescent="0.25">
      <c r="A32" s="45"/>
      <c r="B32" s="115" t="str">
        <f>IF(AND(G32&lt;&gt;"",H32&gt;0,I32&lt;&gt;"",J32&lt;&gt;0,K32&lt;&gt;0),COUNT($B$11:B31)+1,"")</f>
        <v/>
      </c>
      <c r="C32" s="33"/>
      <c r="D32" s="89"/>
      <c r="E32" s="45"/>
      <c r="F32" s="66"/>
      <c r="G32" s="39"/>
      <c r="H32" s="112"/>
      <c r="I32" s="45"/>
      <c r="J32" s="112"/>
      <c r="K32" s="104" t="str">
        <f t="shared" si="0"/>
        <v/>
      </c>
      <c r="L32" s="96"/>
      <c r="M32" s="96"/>
      <c r="N32" s="33"/>
      <c r="O32" s="116" t="str">
        <f ca="1">IF(N32="","", INDIRECT("base!"&amp;ADDRESS(MATCH(N32,base!$C$2:'base'!$C$133,0)+1,4,4)))</f>
        <v/>
      </c>
      <c r="P32" s="39"/>
      <c r="Q32" s="116" t="str">
        <f ca="1">IF(P32="","", INDIRECT("base!"&amp;ADDRESS(MATCH(CONCATENATE(N32,"|",P32),base!$G$2:'base'!$G$1817,0)+1,6,4)))</f>
        <v/>
      </c>
      <c r="R32" s="39"/>
    </row>
    <row r="33" spans="1:18" x14ac:dyDescent="0.25">
      <c r="A33" s="45"/>
      <c r="B33" s="115" t="str">
        <f>IF(AND(G33&lt;&gt;"",H33&gt;0,I33&lt;&gt;"",J33&lt;&gt;0,K33&lt;&gt;0),COUNT($B$11:B32)+1,"")</f>
        <v/>
      </c>
      <c r="C33" s="33"/>
      <c r="D33" s="89"/>
      <c r="E33" s="45"/>
      <c r="F33" s="66"/>
      <c r="G33" s="39"/>
      <c r="H33" s="112"/>
      <c r="I33" s="45"/>
      <c r="J33" s="112"/>
      <c r="K33" s="104" t="str">
        <f t="shared" si="0"/>
        <v/>
      </c>
      <c r="L33" s="96"/>
      <c r="M33" s="96"/>
      <c r="N33" s="33"/>
      <c r="O33" s="116" t="str">
        <f ca="1">IF(N33="","", INDIRECT("base!"&amp;ADDRESS(MATCH(N33,base!$C$2:'base'!$C$133,0)+1,4,4)))</f>
        <v/>
      </c>
      <c r="P33" s="39"/>
      <c r="Q33" s="116" t="str">
        <f ca="1">IF(P33="","", INDIRECT("base!"&amp;ADDRESS(MATCH(CONCATENATE(N33,"|",P33),base!$G$2:'base'!$G$1817,0)+1,6,4)))</f>
        <v/>
      </c>
      <c r="R33" s="39"/>
    </row>
    <row r="34" spans="1:18" x14ac:dyDescent="0.25">
      <c r="A34" s="45"/>
      <c r="B34" s="115" t="str">
        <f>IF(AND(G34&lt;&gt;"",H34&gt;0,I34&lt;&gt;"",J34&lt;&gt;0,K34&lt;&gt;0),COUNT($B$11:B33)+1,"")</f>
        <v/>
      </c>
      <c r="C34" s="33"/>
      <c r="D34" s="89"/>
      <c r="E34" s="45"/>
      <c r="F34" s="66"/>
      <c r="G34" s="39"/>
      <c r="H34" s="112"/>
      <c r="I34" s="45"/>
      <c r="J34" s="112"/>
      <c r="K34" s="104" t="str">
        <f t="shared" si="0"/>
        <v/>
      </c>
      <c r="L34" s="96"/>
      <c r="M34" s="96"/>
      <c r="N34" s="33"/>
      <c r="O34" s="116" t="str">
        <f ca="1">IF(N34="","", INDIRECT("base!"&amp;ADDRESS(MATCH(N34,base!$C$2:'base'!$C$133,0)+1,4,4)))</f>
        <v/>
      </c>
      <c r="P34" s="39"/>
      <c r="Q34" s="116" t="str">
        <f ca="1">IF(P34="","", INDIRECT("base!"&amp;ADDRESS(MATCH(CONCATENATE(N34,"|",P34),base!$G$2:'base'!$G$1817,0)+1,6,4)))</f>
        <v/>
      </c>
      <c r="R34" s="39"/>
    </row>
    <row r="35" spans="1:18" x14ac:dyDescent="0.25">
      <c r="A35" s="45"/>
      <c r="B35" s="115" t="str">
        <f>IF(AND(G35&lt;&gt;"",H35&gt;0,I35&lt;&gt;"",J35&lt;&gt;0,K35&lt;&gt;0),COUNT($B$11:B34)+1,"")</f>
        <v/>
      </c>
      <c r="C35" s="33"/>
      <c r="D35" s="89"/>
      <c r="E35" s="45"/>
      <c r="F35" s="66"/>
      <c r="G35" s="39"/>
      <c r="H35" s="112"/>
      <c r="I35" s="45"/>
      <c r="J35" s="112"/>
      <c r="K35" s="104" t="str">
        <f t="shared" si="0"/>
        <v/>
      </c>
      <c r="L35" s="96"/>
      <c r="M35" s="96"/>
      <c r="N35" s="33"/>
      <c r="O35" s="116" t="str">
        <f ca="1">IF(N35="","", INDIRECT("base!"&amp;ADDRESS(MATCH(N35,base!$C$2:'base'!$C$133,0)+1,4,4)))</f>
        <v/>
      </c>
      <c r="P35" s="39"/>
      <c r="Q35" s="116" t="str">
        <f ca="1">IF(P35="","", INDIRECT("base!"&amp;ADDRESS(MATCH(CONCATENATE(N35,"|",P35),base!$G$2:'base'!$G$1817,0)+1,6,4)))</f>
        <v/>
      </c>
      <c r="R35" s="39"/>
    </row>
    <row r="36" spans="1:18" x14ac:dyDescent="0.25">
      <c r="A36" s="45"/>
      <c r="B36" s="115" t="str">
        <f>IF(AND(G36&lt;&gt;"",H36&gt;0,I36&lt;&gt;"",J36&lt;&gt;0,K36&lt;&gt;0),COUNT($B$11:B35)+1,"")</f>
        <v/>
      </c>
      <c r="C36" s="33"/>
      <c r="D36" s="89"/>
      <c r="E36" s="45"/>
      <c r="F36" s="66"/>
      <c r="G36" s="39"/>
      <c r="H36" s="112"/>
      <c r="I36" s="45"/>
      <c r="J36" s="112"/>
      <c r="K36" s="104" t="str">
        <f t="shared" si="0"/>
        <v/>
      </c>
      <c r="L36" s="96"/>
      <c r="M36" s="96"/>
      <c r="N36" s="33"/>
      <c r="O36" s="116" t="str">
        <f ca="1">IF(N36="","", INDIRECT("base!"&amp;ADDRESS(MATCH(N36,base!$C$2:'base'!$C$133,0)+1,4,4)))</f>
        <v/>
      </c>
      <c r="P36" s="39"/>
      <c r="Q36" s="116" t="str">
        <f ca="1">IF(P36="","", INDIRECT("base!"&amp;ADDRESS(MATCH(CONCATENATE(N36,"|",P36),base!$G$2:'base'!$G$1817,0)+1,6,4)))</f>
        <v/>
      </c>
      <c r="R36" s="39"/>
    </row>
    <row r="37" spans="1:18" x14ac:dyDescent="0.25">
      <c r="A37" s="45"/>
      <c r="B37" s="115" t="str">
        <f>IF(AND(G37&lt;&gt;"",H37&gt;0,I37&lt;&gt;"",J37&lt;&gt;0,K37&lt;&gt;0),COUNT($B$11:B36)+1,"")</f>
        <v/>
      </c>
      <c r="C37" s="33"/>
      <c r="D37" s="89"/>
      <c r="E37" s="45"/>
      <c r="F37" s="66"/>
      <c r="G37" s="39"/>
      <c r="H37" s="112"/>
      <c r="I37" s="45"/>
      <c r="J37" s="112"/>
      <c r="K37" s="104" t="str">
        <f t="shared" si="0"/>
        <v/>
      </c>
      <c r="L37" s="96"/>
      <c r="M37" s="96"/>
      <c r="N37" s="33"/>
      <c r="O37" s="116" t="str">
        <f ca="1">IF(N37="","", INDIRECT("base!"&amp;ADDRESS(MATCH(N37,base!$C$2:'base'!$C$133,0)+1,4,4)))</f>
        <v/>
      </c>
      <c r="P37" s="39"/>
      <c r="Q37" s="116" t="str">
        <f ca="1">IF(P37="","", INDIRECT("base!"&amp;ADDRESS(MATCH(CONCATENATE(N37,"|",P37),base!$G$2:'base'!$G$1817,0)+1,6,4)))</f>
        <v/>
      </c>
      <c r="R37" s="39"/>
    </row>
    <row r="38" spans="1:18" x14ac:dyDescent="0.25">
      <c r="A38" s="45"/>
      <c r="B38" s="115" t="str">
        <f>IF(AND(G38&lt;&gt;"",H38&gt;0,I38&lt;&gt;"",J38&lt;&gt;0,K38&lt;&gt;0),COUNT($B$11:B37)+1,"")</f>
        <v/>
      </c>
      <c r="C38" s="33"/>
      <c r="D38" s="89"/>
      <c r="E38" s="45"/>
      <c r="F38" s="66"/>
      <c r="G38" s="39"/>
      <c r="H38" s="112"/>
      <c r="I38" s="45"/>
      <c r="J38" s="112"/>
      <c r="K38" s="104" t="str">
        <f t="shared" si="0"/>
        <v/>
      </c>
      <c r="L38" s="96"/>
      <c r="M38" s="96"/>
      <c r="N38" s="33"/>
      <c r="O38" s="116" t="str">
        <f ca="1">IF(N38="","", INDIRECT("base!"&amp;ADDRESS(MATCH(N38,base!$C$2:'base'!$C$133,0)+1,4,4)))</f>
        <v/>
      </c>
      <c r="P38" s="39"/>
      <c r="Q38" s="116" t="str">
        <f ca="1">IF(P38="","", INDIRECT("base!"&amp;ADDRESS(MATCH(CONCATENATE(N38,"|",P38),base!$G$2:'base'!$G$1817,0)+1,6,4)))</f>
        <v/>
      </c>
      <c r="R38" s="39"/>
    </row>
    <row r="39" spans="1:18" x14ac:dyDescent="0.25">
      <c r="A39" s="45"/>
      <c r="B39" s="115" t="str">
        <f>IF(AND(G39&lt;&gt;"",H39&gt;0,I39&lt;&gt;"",J39&lt;&gt;0,K39&lt;&gt;0),COUNT($B$11:B38)+1,"")</f>
        <v/>
      </c>
      <c r="C39" s="33"/>
      <c r="D39" s="89"/>
      <c r="E39" s="45"/>
      <c r="F39" s="66"/>
      <c r="G39" s="39"/>
      <c r="H39" s="112"/>
      <c r="I39" s="45"/>
      <c r="J39" s="112"/>
      <c r="K39" s="104" t="str">
        <f t="shared" si="0"/>
        <v/>
      </c>
      <c r="L39" s="96"/>
      <c r="M39" s="96"/>
      <c r="N39" s="33"/>
      <c r="O39" s="116" t="str">
        <f ca="1">IF(N39="","", INDIRECT("base!"&amp;ADDRESS(MATCH(N39,base!$C$2:'base'!$C$133,0)+1,4,4)))</f>
        <v/>
      </c>
      <c r="P39" s="39"/>
      <c r="Q39" s="116" t="str">
        <f ca="1">IF(P39="","", INDIRECT("base!"&amp;ADDRESS(MATCH(CONCATENATE(N39,"|",P39),base!$G$2:'base'!$G$1817,0)+1,6,4)))</f>
        <v/>
      </c>
      <c r="R39" s="39"/>
    </row>
    <row r="40" spans="1:18" x14ac:dyDescent="0.25">
      <c r="A40" s="45"/>
      <c r="B40" s="115" t="str">
        <f>IF(AND(G40&lt;&gt;"",H40&gt;0,I40&lt;&gt;"",J40&lt;&gt;0,K40&lt;&gt;0),COUNT($B$11:B39)+1,"")</f>
        <v/>
      </c>
      <c r="C40" s="33"/>
      <c r="D40" s="89"/>
      <c r="E40" s="45"/>
      <c r="F40" s="66"/>
      <c r="G40" s="39"/>
      <c r="H40" s="112"/>
      <c r="I40" s="45"/>
      <c r="J40" s="112"/>
      <c r="K40" s="104" t="str">
        <f t="shared" si="0"/>
        <v/>
      </c>
      <c r="L40" s="96"/>
      <c r="M40" s="96"/>
      <c r="N40" s="33"/>
      <c r="O40" s="116" t="str">
        <f ca="1">IF(N40="","", INDIRECT("base!"&amp;ADDRESS(MATCH(N40,base!$C$2:'base'!$C$133,0)+1,4,4)))</f>
        <v/>
      </c>
      <c r="P40" s="39"/>
      <c r="Q40" s="116" t="str">
        <f ca="1">IF(P40="","", INDIRECT("base!"&amp;ADDRESS(MATCH(CONCATENATE(N40,"|",P40),base!$G$2:'base'!$G$1817,0)+1,6,4)))</f>
        <v/>
      </c>
      <c r="R40" s="39"/>
    </row>
    <row r="41" spans="1:18" x14ac:dyDescent="0.25">
      <c r="A41" s="45"/>
      <c r="B41" s="115" t="str">
        <f>IF(AND(G41&lt;&gt;"",H41&gt;0,I41&lt;&gt;"",J41&lt;&gt;0,K41&lt;&gt;0),COUNT($B$11:B40)+1,"")</f>
        <v/>
      </c>
      <c r="C41" s="33"/>
      <c r="D41" s="89"/>
      <c r="E41" s="45"/>
      <c r="F41" s="66"/>
      <c r="G41" s="39"/>
      <c r="H41" s="112"/>
      <c r="I41" s="45"/>
      <c r="J41" s="112"/>
      <c r="K41" s="104" t="str">
        <f t="shared" si="0"/>
        <v/>
      </c>
      <c r="L41" s="96"/>
      <c r="M41" s="96"/>
      <c r="N41" s="33"/>
      <c r="O41" s="116" t="str">
        <f ca="1">IF(N41="","", INDIRECT("base!"&amp;ADDRESS(MATCH(N41,base!$C$2:'base'!$C$133,0)+1,4,4)))</f>
        <v/>
      </c>
      <c r="P41" s="39"/>
      <c r="Q41" s="116" t="str">
        <f ca="1">IF(P41="","", INDIRECT("base!"&amp;ADDRESS(MATCH(CONCATENATE(N41,"|",P41),base!$G$2:'base'!$G$1817,0)+1,6,4)))</f>
        <v/>
      </c>
      <c r="R41" s="39"/>
    </row>
    <row r="42" spans="1:18" x14ac:dyDescent="0.25">
      <c r="A42" s="45"/>
      <c r="B42" s="115" t="str">
        <f>IF(AND(G42&lt;&gt;"",H42&gt;0,I42&lt;&gt;"",J42&lt;&gt;0,K42&lt;&gt;0),COUNT($B$11:B41)+1,"")</f>
        <v/>
      </c>
      <c r="C42" s="33"/>
      <c r="D42" s="89"/>
      <c r="E42" s="45"/>
      <c r="F42" s="66"/>
      <c r="G42" s="39"/>
      <c r="H42" s="112"/>
      <c r="I42" s="45"/>
      <c r="J42" s="112"/>
      <c r="K42" s="104" t="str">
        <f t="shared" si="0"/>
        <v/>
      </c>
      <c r="L42" s="96"/>
      <c r="M42" s="96"/>
      <c r="N42" s="33"/>
      <c r="O42" s="116" t="str">
        <f ca="1">IF(N42="","", INDIRECT("base!"&amp;ADDRESS(MATCH(N42,base!$C$2:'base'!$C$133,0)+1,4,4)))</f>
        <v/>
      </c>
      <c r="P42" s="39"/>
      <c r="Q42" s="116" t="str">
        <f ca="1">IF(P42="","", INDIRECT("base!"&amp;ADDRESS(MATCH(CONCATENATE(N42,"|",P42),base!$G$2:'base'!$G$1817,0)+1,6,4)))</f>
        <v/>
      </c>
      <c r="R42" s="39"/>
    </row>
    <row r="43" spans="1:18" x14ac:dyDescent="0.25">
      <c r="A43" s="45"/>
      <c r="B43" s="115" t="str">
        <f>IF(AND(G43&lt;&gt;"",H43&gt;0,I43&lt;&gt;"",J43&lt;&gt;0,K43&lt;&gt;0),COUNT($B$11:B42)+1,"")</f>
        <v/>
      </c>
      <c r="C43" s="33"/>
      <c r="D43" s="89"/>
      <c r="E43" s="45"/>
      <c r="F43" s="66"/>
      <c r="G43" s="39"/>
      <c r="H43" s="112"/>
      <c r="I43" s="45"/>
      <c r="J43" s="112"/>
      <c r="K43" s="104" t="str">
        <f t="shared" si="0"/>
        <v/>
      </c>
      <c r="L43" s="96"/>
      <c r="M43" s="96"/>
      <c r="N43" s="33"/>
      <c r="O43" s="116" t="str">
        <f ca="1">IF(N43="","", INDIRECT("base!"&amp;ADDRESS(MATCH(N43,base!$C$2:'base'!$C$133,0)+1,4,4)))</f>
        <v/>
      </c>
      <c r="P43" s="39"/>
      <c r="Q43" s="116" t="str">
        <f ca="1">IF(P43="","", INDIRECT("base!"&amp;ADDRESS(MATCH(CONCATENATE(N43,"|",P43),base!$G$2:'base'!$G$1817,0)+1,6,4)))</f>
        <v/>
      </c>
      <c r="R43" s="39"/>
    </row>
    <row r="44" spans="1:18" x14ac:dyDescent="0.25">
      <c r="A44" s="45"/>
      <c r="B44" s="115" t="str">
        <f>IF(AND(G44&lt;&gt;"",H44&gt;0,I44&lt;&gt;"",J44&lt;&gt;0,K44&lt;&gt;0),COUNT($B$11:B43)+1,"")</f>
        <v/>
      </c>
      <c r="C44" s="33"/>
      <c r="D44" s="89"/>
      <c r="E44" s="45"/>
      <c r="F44" s="66"/>
      <c r="G44" s="39"/>
      <c r="H44" s="112"/>
      <c r="I44" s="45"/>
      <c r="J44" s="112"/>
      <c r="K44" s="104" t="str">
        <f t="shared" si="0"/>
        <v/>
      </c>
      <c r="L44" s="96"/>
      <c r="M44" s="96"/>
      <c r="N44" s="33"/>
      <c r="O44" s="116" t="str">
        <f ca="1">IF(N44="","", INDIRECT("base!"&amp;ADDRESS(MATCH(N44,base!$C$2:'base'!$C$133,0)+1,4,4)))</f>
        <v/>
      </c>
      <c r="P44" s="39"/>
      <c r="Q44" s="116" t="str">
        <f ca="1">IF(P44="","", INDIRECT("base!"&amp;ADDRESS(MATCH(CONCATENATE(N44,"|",P44),base!$G$2:'base'!$G$1817,0)+1,6,4)))</f>
        <v/>
      </c>
      <c r="R44" s="39"/>
    </row>
    <row r="45" spans="1:18" x14ac:dyDescent="0.25">
      <c r="A45" s="45"/>
      <c r="B45" s="115" t="str">
        <f>IF(AND(G45&lt;&gt;"",H45&gt;0,I45&lt;&gt;"",J45&lt;&gt;0,K45&lt;&gt;0),COUNT($B$11:B44)+1,"")</f>
        <v/>
      </c>
      <c r="C45" s="33"/>
      <c r="D45" s="89"/>
      <c r="E45" s="45"/>
      <c r="F45" s="66"/>
      <c r="G45" s="39"/>
      <c r="H45" s="112"/>
      <c r="I45" s="45"/>
      <c r="J45" s="112"/>
      <c r="K45" s="104" t="str">
        <f t="shared" si="0"/>
        <v/>
      </c>
      <c r="L45" s="96"/>
      <c r="M45" s="96"/>
      <c r="N45" s="33"/>
      <c r="O45" s="116" t="str">
        <f ca="1">IF(N45="","", INDIRECT("base!"&amp;ADDRESS(MATCH(N45,base!$C$2:'base'!$C$133,0)+1,4,4)))</f>
        <v/>
      </c>
      <c r="P45" s="39"/>
      <c r="Q45" s="116" t="str">
        <f ca="1">IF(P45="","", INDIRECT("base!"&amp;ADDRESS(MATCH(CONCATENATE(N45,"|",P45),base!$G$2:'base'!$G$1817,0)+1,6,4)))</f>
        <v/>
      </c>
      <c r="R45" s="39"/>
    </row>
    <row r="46" spans="1:18" x14ac:dyDescent="0.25">
      <c r="A46" s="45"/>
      <c r="B46" s="115" t="str">
        <f>IF(AND(G46&lt;&gt;"",H46&gt;0,I46&lt;&gt;"",J46&lt;&gt;0,K46&lt;&gt;0),COUNT($B$11:B45)+1,"")</f>
        <v/>
      </c>
      <c r="C46" s="33"/>
      <c r="D46" s="89"/>
      <c r="E46" s="45"/>
      <c r="F46" s="66"/>
      <c r="G46" s="39"/>
      <c r="H46" s="112"/>
      <c r="I46" s="45"/>
      <c r="J46" s="112"/>
      <c r="K46" s="104" t="str">
        <f t="shared" si="0"/>
        <v/>
      </c>
      <c r="L46" s="96"/>
      <c r="M46" s="96"/>
      <c r="N46" s="33"/>
      <c r="O46" s="116" t="str">
        <f ca="1">IF(N46="","", INDIRECT("base!"&amp;ADDRESS(MATCH(N46,base!$C$2:'base'!$C$133,0)+1,4,4)))</f>
        <v/>
      </c>
      <c r="P46" s="39"/>
      <c r="Q46" s="116" t="str">
        <f ca="1">IF(P46="","", INDIRECT("base!"&amp;ADDRESS(MATCH(CONCATENATE(N46,"|",P46),base!$G$2:'base'!$G$1817,0)+1,6,4)))</f>
        <v/>
      </c>
      <c r="R46" s="39"/>
    </row>
    <row r="47" spans="1:18" x14ac:dyDescent="0.25">
      <c r="A47" s="45"/>
      <c r="B47" s="115" t="str">
        <f>IF(AND(G47&lt;&gt;"",H47&gt;0,I47&lt;&gt;"",J47&lt;&gt;0,K47&lt;&gt;0),COUNT($B$11:B46)+1,"")</f>
        <v/>
      </c>
      <c r="C47" s="33"/>
      <c r="D47" s="89"/>
      <c r="E47" s="45"/>
      <c r="F47" s="66"/>
      <c r="G47" s="39"/>
      <c r="H47" s="112"/>
      <c r="I47" s="45"/>
      <c r="J47" s="112"/>
      <c r="K47" s="104" t="str">
        <f t="shared" si="0"/>
        <v/>
      </c>
      <c r="L47" s="96"/>
      <c r="M47" s="96"/>
      <c r="N47" s="33"/>
      <c r="O47" s="116" t="str">
        <f ca="1">IF(N47="","", INDIRECT("base!"&amp;ADDRESS(MATCH(N47,base!$C$2:'base'!$C$133,0)+1,4,4)))</f>
        <v/>
      </c>
      <c r="P47" s="39"/>
      <c r="Q47" s="116" t="str">
        <f ca="1">IF(P47="","", INDIRECT("base!"&amp;ADDRESS(MATCH(CONCATENATE(N47,"|",P47),base!$G$2:'base'!$G$1817,0)+1,6,4)))</f>
        <v/>
      </c>
      <c r="R47" s="39"/>
    </row>
    <row r="48" spans="1:18" x14ac:dyDescent="0.25">
      <c r="A48" s="45"/>
      <c r="B48" s="115" t="str">
        <f>IF(AND(G48&lt;&gt;"",H48&gt;0,I48&lt;&gt;"",J48&lt;&gt;0,K48&lt;&gt;0),COUNT($B$11:B47)+1,"")</f>
        <v/>
      </c>
      <c r="C48" s="33"/>
      <c r="D48" s="89"/>
      <c r="E48" s="45"/>
      <c r="F48" s="66"/>
      <c r="G48" s="39"/>
      <c r="H48" s="112"/>
      <c r="I48" s="45"/>
      <c r="J48" s="112"/>
      <c r="K48" s="104" t="str">
        <f t="shared" si="0"/>
        <v/>
      </c>
      <c r="L48" s="96"/>
      <c r="M48" s="96"/>
      <c r="N48" s="33"/>
      <c r="O48" s="116" t="str">
        <f ca="1">IF(N48="","", INDIRECT("base!"&amp;ADDRESS(MATCH(N48,base!$C$2:'base'!$C$133,0)+1,4,4)))</f>
        <v/>
      </c>
      <c r="P48" s="39"/>
      <c r="Q48" s="116" t="str">
        <f ca="1">IF(P48="","", INDIRECT("base!"&amp;ADDRESS(MATCH(CONCATENATE(N48,"|",P48),base!$G$2:'base'!$G$1817,0)+1,6,4)))</f>
        <v/>
      </c>
      <c r="R48" s="39"/>
    </row>
    <row r="49" spans="1:18" x14ac:dyDescent="0.25">
      <c r="A49" s="45"/>
      <c r="B49" s="115" t="str">
        <f>IF(AND(G49&lt;&gt;"",H49&gt;0,I49&lt;&gt;"",J49&lt;&gt;0,K49&lt;&gt;0),COUNT($B$11:B48)+1,"")</f>
        <v/>
      </c>
      <c r="C49" s="33"/>
      <c r="D49" s="89"/>
      <c r="E49" s="45"/>
      <c r="F49" s="66"/>
      <c r="G49" s="39"/>
      <c r="H49" s="112"/>
      <c r="I49" s="45"/>
      <c r="J49" s="112"/>
      <c r="K49" s="104" t="str">
        <f t="shared" si="0"/>
        <v/>
      </c>
      <c r="L49" s="96"/>
      <c r="M49" s="96"/>
      <c r="N49" s="33"/>
      <c r="O49" s="116" t="str">
        <f ca="1">IF(N49="","", INDIRECT("base!"&amp;ADDRESS(MATCH(N49,base!$C$2:'base'!$C$133,0)+1,4,4)))</f>
        <v/>
      </c>
      <c r="P49" s="39"/>
      <c r="Q49" s="116" t="str">
        <f ca="1">IF(P49="","", INDIRECT("base!"&amp;ADDRESS(MATCH(CONCATENATE(N49,"|",P49),base!$G$2:'base'!$G$1817,0)+1,6,4)))</f>
        <v/>
      </c>
      <c r="R49" s="39"/>
    </row>
    <row r="50" spans="1:18" x14ac:dyDescent="0.25">
      <c r="A50" s="45"/>
      <c r="B50" s="115" t="str">
        <f>IF(AND(G50&lt;&gt;"",H50&gt;0,I50&lt;&gt;"",J50&lt;&gt;0,K50&lt;&gt;0),COUNT($B$11:B49)+1,"")</f>
        <v/>
      </c>
      <c r="C50" s="33"/>
      <c r="D50" s="89"/>
      <c r="E50" s="45"/>
      <c r="F50" s="66"/>
      <c r="G50" s="39"/>
      <c r="H50" s="112"/>
      <c r="I50" s="45"/>
      <c r="J50" s="112"/>
      <c r="K50" s="104" t="str">
        <f t="shared" si="0"/>
        <v/>
      </c>
      <c r="L50" s="96"/>
      <c r="M50" s="96"/>
      <c r="N50" s="33"/>
      <c r="O50" s="116" t="str">
        <f ca="1">IF(N50="","", INDIRECT("base!"&amp;ADDRESS(MATCH(N50,base!$C$2:'base'!$C$133,0)+1,4,4)))</f>
        <v/>
      </c>
      <c r="P50" s="39"/>
      <c r="Q50" s="116" t="str">
        <f ca="1">IF(P50="","", INDIRECT("base!"&amp;ADDRESS(MATCH(CONCATENATE(N50,"|",P50),base!$G$2:'base'!$G$1817,0)+1,6,4)))</f>
        <v/>
      </c>
      <c r="R50" s="39"/>
    </row>
    <row r="51" spans="1:18" x14ac:dyDescent="0.25">
      <c r="A51" s="45"/>
      <c r="B51" s="115" t="str">
        <f>IF(AND(G51&lt;&gt;"",H51&gt;0,I51&lt;&gt;"",J51&lt;&gt;0,K51&lt;&gt;0),COUNT($B$11:B50)+1,"")</f>
        <v/>
      </c>
      <c r="C51" s="33"/>
      <c r="D51" s="89"/>
      <c r="E51" s="45"/>
      <c r="F51" s="66"/>
      <c r="G51" s="39"/>
      <c r="H51" s="112"/>
      <c r="I51" s="45"/>
      <c r="J51" s="112"/>
      <c r="K51" s="104" t="str">
        <f t="shared" si="0"/>
        <v/>
      </c>
      <c r="L51" s="96"/>
      <c r="M51" s="96"/>
      <c r="N51" s="33"/>
      <c r="O51" s="116" t="str">
        <f ca="1">IF(N51="","", INDIRECT("base!"&amp;ADDRESS(MATCH(N51,base!$C$2:'base'!$C$133,0)+1,4,4)))</f>
        <v/>
      </c>
      <c r="P51" s="39"/>
      <c r="Q51" s="116" t="str">
        <f ca="1">IF(P51="","", INDIRECT("base!"&amp;ADDRESS(MATCH(CONCATENATE(N51,"|",P51),base!$G$2:'base'!$G$1817,0)+1,6,4)))</f>
        <v/>
      </c>
      <c r="R51" s="39"/>
    </row>
    <row r="52" spans="1:18" x14ac:dyDescent="0.25">
      <c r="A52" s="45"/>
      <c r="B52" s="115" t="str">
        <f>IF(AND(G52&lt;&gt;"",H52&gt;0,I52&lt;&gt;"",J52&lt;&gt;0,K52&lt;&gt;0),COUNT($B$11:B51)+1,"")</f>
        <v/>
      </c>
      <c r="C52" s="33"/>
      <c r="D52" s="89"/>
      <c r="E52" s="45"/>
      <c r="F52" s="66"/>
      <c r="G52" s="39"/>
      <c r="H52" s="112"/>
      <c r="I52" s="45"/>
      <c r="J52" s="112"/>
      <c r="K52" s="104" t="str">
        <f t="shared" si="0"/>
        <v/>
      </c>
      <c r="L52" s="96"/>
      <c r="M52" s="96"/>
      <c r="N52" s="33"/>
      <c r="O52" s="116" t="str">
        <f ca="1">IF(N52="","", INDIRECT("base!"&amp;ADDRESS(MATCH(N52,base!$C$2:'base'!$C$133,0)+1,4,4)))</f>
        <v/>
      </c>
      <c r="P52" s="39"/>
      <c r="Q52" s="116" t="str">
        <f ca="1">IF(P52="","", INDIRECT("base!"&amp;ADDRESS(MATCH(CONCATENATE(N52,"|",P52),base!$G$2:'base'!$G$1817,0)+1,6,4)))</f>
        <v/>
      </c>
      <c r="R52" s="39"/>
    </row>
    <row r="53" spans="1:18" x14ac:dyDescent="0.25">
      <c r="A53" s="45"/>
      <c r="B53" s="115" t="str">
        <f>IF(AND(G53&lt;&gt;"",H53&gt;0,I53&lt;&gt;"",J53&lt;&gt;0,K53&lt;&gt;0),COUNT($B$11:B52)+1,"")</f>
        <v/>
      </c>
      <c r="C53" s="33"/>
      <c r="D53" s="89"/>
      <c r="E53" s="45"/>
      <c r="F53" s="66"/>
      <c r="G53" s="39"/>
      <c r="H53" s="112"/>
      <c r="I53" s="45"/>
      <c r="J53" s="112"/>
      <c r="K53" s="104" t="str">
        <f t="shared" si="0"/>
        <v/>
      </c>
      <c r="L53" s="96"/>
      <c r="M53" s="96"/>
      <c r="N53" s="33"/>
      <c r="O53" s="116" t="str">
        <f ca="1">IF(N53="","", INDIRECT("base!"&amp;ADDRESS(MATCH(N53,base!$C$2:'base'!$C$133,0)+1,4,4)))</f>
        <v/>
      </c>
      <c r="P53" s="39"/>
      <c r="Q53" s="116" t="str">
        <f ca="1">IF(P53="","", INDIRECT("base!"&amp;ADDRESS(MATCH(CONCATENATE(N53,"|",P53),base!$G$2:'base'!$G$1817,0)+1,6,4)))</f>
        <v/>
      </c>
      <c r="R53" s="39"/>
    </row>
    <row r="54" spans="1:18" x14ac:dyDescent="0.25">
      <c r="A54" s="45"/>
      <c r="B54" s="115" t="str">
        <f>IF(AND(G54&lt;&gt;"",H54&gt;0,I54&lt;&gt;"",J54&lt;&gt;0,K54&lt;&gt;0),COUNT($B$11:B53)+1,"")</f>
        <v/>
      </c>
      <c r="C54" s="33"/>
      <c r="D54" s="89"/>
      <c r="E54" s="45"/>
      <c r="F54" s="66"/>
      <c r="G54" s="39"/>
      <c r="H54" s="112"/>
      <c r="I54" s="45"/>
      <c r="J54" s="112"/>
      <c r="K54" s="104" t="str">
        <f t="shared" si="0"/>
        <v/>
      </c>
      <c r="L54" s="96"/>
      <c r="M54" s="96"/>
      <c r="N54" s="33"/>
      <c r="O54" s="116" t="str">
        <f ca="1">IF(N54="","", INDIRECT("base!"&amp;ADDRESS(MATCH(N54,base!$C$2:'base'!$C$133,0)+1,4,4)))</f>
        <v/>
      </c>
      <c r="P54" s="39"/>
      <c r="Q54" s="116" t="str">
        <f ca="1">IF(P54="","", INDIRECT("base!"&amp;ADDRESS(MATCH(CONCATENATE(N54,"|",P54),base!$G$2:'base'!$G$1817,0)+1,6,4)))</f>
        <v/>
      </c>
      <c r="R54" s="39"/>
    </row>
    <row r="55" spans="1:18" x14ac:dyDescent="0.25">
      <c r="A55" s="45"/>
      <c r="B55" s="115" t="str">
        <f>IF(AND(G55&lt;&gt;"",H55&gt;0,I55&lt;&gt;"",J55&lt;&gt;0,K55&lt;&gt;0),COUNT($B$11:B54)+1,"")</f>
        <v/>
      </c>
      <c r="C55" s="33"/>
      <c r="D55" s="89"/>
      <c r="E55" s="45"/>
      <c r="F55" s="66"/>
      <c r="G55" s="39"/>
      <c r="H55" s="112"/>
      <c r="I55" s="45"/>
      <c r="J55" s="112"/>
      <c r="K55" s="104" t="str">
        <f t="shared" si="0"/>
        <v/>
      </c>
      <c r="L55" s="96"/>
      <c r="M55" s="96"/>
      <c r="N55" s="33"/>
      <c r="O55" s="116" t="str">
        <f ca="1">IF(N55="","", INDIRECT("base!"&amp;ADDRESS(MATCH(N55,base!$C$2:'base'!$C$133,0)+1,4,4)))</f>
        <v/>
      </c>
      <c r="P55" s="39"/>
      <c r="Q55" s="116" t="str">
        <f ca="1">IF(P55="","", INDIRECT("base!"&amp;ADDRESS(MATCH(CONCATENATE(N55,"|",P55),base!$G$2:'base'!$G$1817,0)+1,6,4)))</f>
        <v/>
      </c>
      <c r="R55" s="39"/>
    </row>
    <row r="56" spans="1:18" x14ac:dyDescent="0.25">
      <c r="A56" s="45"/>
      <c r="B56" s="115" t="str">
        <f>IF(AND(G56&lt;&gt;"",H56&gt;0,I56&lt;&gt;"",J56&lt;&gt;0,K56&lt;&gt;0),COUNT($B$11:B55)+1,"")</f>
        <v/>
      </c>
      <c r="C56" s="33"/>
      <c r="D56" s="89"/>
      <c r="E56" s="45"/>
      <c r="F56" s="66"/>
      <c r="G56" s="39"/>
      <c r="H56" s="112"/>
      <c r="I56" s="45"/>
      <c r="J56" s="112"/>
      <c r="K56" s="104" t="str">
        <f t="shared" si="0"/>
        <v/>
      </c>
      <c r="L56" s="96"/>
      <c r="M56" s="96"/>
      <c r="N56" s="33"/>
      <c r="O56" s="116" t="str">
        <f ca="1">IF(N56="","", INDIRECT("base!"&amp;ADDRESS(MATCH(N56,base!$C$2:'base'!$C$133,0)+1,4,4)))</f>
        <v/>
      </c>
      <c r="P56" s="39"/>
      <c r="Q56" s="116" t="str">
        <f ca="1">IF(P56="","", INDIRECT("base!"&amp;ADDRESS(MATCH(CONCATENATE(N56,"|",P56),base!$G$2:'base'!$G$1817,0)+1,6,4)))</f>
        <v/>
      </c>
      <c r="R56" s="39"/>
    </row>
    <row r="57" spans="1:18" x14ac:dyDescent="0.25">
      <c r="A57" s="45"/>
      <c r="B57" s="115" t="str">
        <f>IF(AND(G57&lt;&gt;"",H57&gt;0,I57&lt;&gt;"",J57&lt;&gt;0,K57&lt;&gt;0),COUNT($B$11:B56)+1,"")</f>
        <v/>
      </c>
      <c r="C57" s="33"/>
      <c r="D57" s="89"/>
      <c r="E57" s="45"/>
      <c r="F57" s="66"/>
      <c r="G57" s="39"/>
      <c r="H57" s="112"/>
      <c r="I57" s="45"/>
      <c r="J57" s="112"/>
      <c r="K57" s="104" t="str">
        <f t="shared" si="0"/>
        <v/>
      </c>
      <c r="L57" s="96"/>
      <c r="M57" s="96"/>
      <c r="N57" s="33"/>
      <c r="O57" s="116" t="str">
        <f ca="1">IF(N57="","", INDIRECT("base!"&amp;ADDRESS(MATCH(N57,base!$C$2:'base'!$C$133,0)+1,4,4)))</f>
        <v/>
      </c>
      <c r="P57" s="39"/>
      <c r="Q57" s="116" t="str">
        <f ca="1">IF(P57="","", INDIRECT("base!"&amp;ADDRESS(MATCH(CONCATENATE(N57,"|",P57),base!$G$2:'base'!$G$1817,0)+1,6,4)))</f>
        <v/>
      </c>
      <c r="R57" s="39"/>
    </row>
    <row r="58" spans="1:18" x14ac:dyDescent="0.25">
      <c r="A58" s="45"/>
      <c r="B58" s="115" t="str">
        <f>IF(AND(G58&lt;&gt;"",H58&gt;0,I58&lt;&gt;"",J58&lt;&gt;0,K58&lt;&gt;0),COUNT($B$11:B57)+1,"")</f>
        <v/>
      </c>
      <c r="C58" s="33"/>
      <c r="D58" s="89"/>
      <c r="E58" s="45"/>
      <c r="F58" s="66"/>
      <c r="G58" s="39"/>
      <c r="H58" s="112"/>
      <c r="I58" s="45"/>
      <c r="J58" s="112"/>
      <c r="K58" s="104" t="str">
        <f t="shared" si="0"/>
        <v/>
      </c>
      <c r="L58" s="96"/>
      <c r="M58" s="96"/>
      <c r="N58" s="33"/>
      <c r="O58" s="116" t="str">
        <f ca="1">IF(N58="","", INDIRECT("base!"&amp;ADDRESS(MATCH(N58,base!$C$2:'base'!$C$133,0)+1,4,4)))</f>
        <v/>
      </c>
      <c r="P58" s="39"/>
      <c r="Q58" s="116" t="str">
        <f ca="1">IF(P58="","", INDIRECT("base!"&amp;ADDRESS(MATCH(CONCATENATE(N58,"|",P58),base!$G$2:'base'!$G$1817,0)+1,6,4)))</f>
        <v/>
      </c>
      <c r="R58" s="39"/>
    </row>
    <row r="59" spans="1:18" x14ac:dyDescent="0.25">
      <c r="A59" s="45"/>
      <c r="B59" s="115" t="str">
        <f>IF(AND(G59&lt;&gt;"",H59&gt;0,I59&lt;&gt;"",J59&lt;&gt;0,K59&lt;&gt;0),COUNT($B$11:B58)+1,"")</f>
        <v/>
      </c>
      <c r="C59" s="33"/>
      <c r="D59" s="89"/>
      <c r="E59" s="45"/>
      <c r="F59" s="66"/>
      <c r="G59" s="39"/>
      <c r="H59" s="112"/>
      <c r="I59" s="45"/>
      <c r="J59" s="112"/>
      <c r="K59" s="104" t="str">
        <f t="shared" si="0"/>
        <v/>
      </c>
      <c r="L59" s="96"/>
      <c r="M59" s="96"/>
      <c r="N59" s="33"/>
      <c r="O59" s="116" t="str">
        <f ca="1">IF(N59="","", INDIRECT("base!"&amp;ADDRESS(MATCH(N59,base!$C$2:'base'!$C$133,0)+1,4,4)))</f>
        <v/>
      </c>
      <c r="P59" s="39"/>
      <c r="Q59" s="116" t="str">
        <f ca="1">IF(P59="","", INDIRECT("base!"&amp;ADDRESS(MATCH(CONCATENATE(N59,"|",P59),base!$G$2:'base'!$G$1817,0)+1,6,4)))</f>
        <v/>
      </c>
      <c r="R59" s="39"/>
    </row>
    <row r="60" spans="1:18" x14ac:dyDescent="0.25">
      <c r="A60" s="45"/>
      <c r="B60" s="115" t="str">
        <f>IF(AND(G60&lt;&gt;"",H60&gt;0,I60&lt;&gt;"",J60&lt;&gt;0,K60&lt;&gt;0),COUNT($B$11:B59)+1,"")</f>
        <v/>
      </c>
      <c r="C60" s="33"/>
      <c r="D60" s="89"/>
      <c r="E60" s="45"/>
      <c r="F60" s="66"/>
      <c r="G60" s="39"/>
      <c r="H60" s="112"/>
      <c r="I60" s="45"/>
      <c r="J60" s="112"/>
      <c r="K60" s="104" t="str">
        <f t="shared" si="0"/>
        <v/>
      </c>
      <c r="L60" s="96"/>
      <c r="M60" s="96"/>
      <c r="N60" s="33"/>
      <c r="O60" s="116" t="str">
        <f ca="1">IF(N60="","", INDIRECT("base!"&amp;ADDRESS(MATCH(N60,base!$C$2:'base'!$C$133,0)+1,4,4)))</f>
        <v/>
      </c>
      <c r="P60" s="39"/>
      <c r="Q60" s="116" t="str">
        <f ca="1">IF(P60="","", INDIRECT("base!"&amp;ADDRESS(MATCH(CONCATENATE(N60,"|",P60),base!$G$2:'base'!$G$1817,0)+1,6,4)))</f>
        <v/>
      </c>
      <c r="R60" s="39"/>
    </row>
    <row r="61" spans="1:18" x14ac:dyDescent="0.25">
      <c r="A61" s="45"/>
      <c r="B61" s="115" t="str">
        <f>IF(AND(G61&lt;&gt;"",H61&gt;0,I61&lt;&gt;"",J61&lt;&gt;0,K61&lt;&gt;0),COUNT($B$11:B60)+1,"")</f>
        <v/>
      </c>
      <c r="C61" s="33"/>
      <c r="D61" s="89"/>
      <c r="E61" s="45"/>
      <c r="F61" s="66"/>
      <c r="G61" s="39"/>
      <c r="H61" s="112"/>
      <c r="I61" s="45"/>
      <c r="J61" s="112"/>
      <c r="K61" s="104" t="str">
        <f t="shared" si="0"/>
        <v/>
      </c>
      <c r="L61" s="96"/>
      <c r="M61" s="96"/>
      <c r="N61" s="33"/>
      <c r="O61" s="116" t="str">
        <f ca="1">IF(N61="","", INDIRECT("base!"&amp;ADDRESS(MATCH(N61,base!$C$2:'base'!$C$133,0)+1,4,4)))</f>
        <v/>
      </c>
      <c r="P61" s="39"/>
      <c r="Q61" s="116" t="str">
        <f ca="1">IF(P61="","", INDIRECT("base!"&amp;ADDRESS(MATCH(CONCATENATE(N61,"|",P61),base!$G$2:'base'!$G$1817,0)+1,6,4)))</f>
        <v/>
      </c>
      <c r="R61" s="39"/>
    </row>
    <row r="62" spans="1:18" x14ac:dyDescent="0.25">
      <c r="A62" s="45"/>
      <c r="B62" s="115" t="str">
        <f>IF(AND(G62&lt;&gt;"",H62&gt;0,I62&lt;&gt;"",J62&lt;&gt;0,K62&lt;&gt;0),COUNT($B$11:B61)+1,"")</f>
        <v/>
      </c>
      <c r="C62" s="33"/>
      <c r="D62" s="89"/>
      <c r="E62" s="45"/>
      <c r="F62" s="66"/>
      <c r="G62" s="39"/>
      <c r="H62" s="112"/>
      <c r="I62" s="45"/>
      <c r="J62" s="112"/>
      <c r="K62" s="104" t="str">
        <f t="shared" si="0"/>
        <v/>
      </c>
      <c r="L62" s="96"/>
      <c r="M62" s="96"/>
      <c r="N62" s="33"/>
      <c r="O62" s="116" t="str">
        <f ca="1">IF(N62="","", INDIRECT("base!"&amp;ADDRESS(MATCH(N62,base!$C$2:'base'!$C$133,0)+1,4,4)))</f>
        <v/>
      </c>
      <c r="P62" s="39"/>
      <c r="Q62" s="116" t="str">
        <f ca="1">IF(P62="","", INDIRECT("base!"&amp;ADDRESS(MATCH(CONCATENATE(N62,"|",P62),base!$G$2:'base'!$G$1817,0)+1,6,4)))</f>
        <v/>
      </c>
      <c r="R62" s="39"/>
    </row>
    <row r="63" spans="1:18" x14ac:dyDescent="0.25">
      <c r="A63" s="45"/>
      <c r="B63" s="115" t="str">
        <f>IF(AND(G63&lt;&gt;"",H63&gt;0,I63&lt;&gt;"",J63&lt;&gt;0,K63&lt;&gt;0),COUNT($B$11:B62)+1,"")</f>
        <v/>
      </c>
      <c r="C63" s="33"/>
      <c r="D63" s="89"/>
      <c r="E63" s="45"/>
      <c r="F63" s="66"/>
      <c r="G63" s="39"/>
      <c r="H63" s="112"/>
      <c r="I63" s="45"/>
      <c r="J63" s="112"/>
      <c r="K63" s="104" t="str">
        <f t="shared" si="0"/>
        <v/>
      </c>
      <c r="L63" s="96"/>
      <c r="M63" s="96"/>
      <c r="N63" s="33"/>
      <c r="O63" s="116" t="str">
        <f ca="1">IF(N63="","", INDIRECT("base!"&amp;ADDRESS(MATCH(N63,base!$C$2:'base'!$C$133,0)+1,4,4)))</f>
        <v/>
      </c>
      <c r="P63" s="39"/>
      <c r="Q63" s="116" t="str">
        <f ca="1">IF(P63="","", INDIRECT("base!"&amp;ADDRESS(MATCH(CONCATENATE(N63,"|",P63),base!$G$2:'base'!$G$1817,0)+1,6,4)))</f>
        <v/>
      </c>
      <c r="R63" s="39"/>
    </row>
    <row r="64" spans="1:18" x14ac:dyDescent="0.25">
      <c r="A64" s="45"/>
      <c r="B64" s="115" t="str">
        <f>IF(AND(G64&lt;&gt;"",H64&gt;0,I64&lt;&gt;"",J64&lt;&gt;0,K64&lt;&gt;0),COUNT($B$11:B63)+1,"")</f>
        <v/>
      </c>
      <c r="C64" s="33"/>
      <c r="D64" s="89"/>
      <c r="E64" s="45"/>
      <c r="F64" s="66"/>
      <c r="G64" s="39"/>
      <c r="H64" s="112"/>
      <c r="I64" s="45"/>
      <c r="J64" s="112"/>
      <c r="K64" s="104" t="str">
        <f t="shared" si="0"/>
        <v/>
      </c>
      <c r="L64" s="96"/>
      <c r="M64" s="96"/>
      <c r="N64" s="33"/>
      <c r="O64" s="116" t="str">
        <f ca="1">IF(N64="","", INDIRECT("base!"&amp;ADDRESS(MATCH(N64,base!$C$2:'base'!$C$133,0)+1,4,4)))</f>
        <v/>
      </c>
      <c r="P64" s="39"/>
      <c r="Q64" s="116" t="str">
        <f ca="1">IF(P64="","", INDIRECT("base!"&amp;ADDRESS(MATCH(CONCATENATE(N64,"|",P64),base!$G$2:'base'!$G$1817,0)+1,6,4)))</f>
        <v/>
      </c>
      <c r="R64" s="39"/>
    </row>
    <row r="65" spans="1:18" x14ac:dyDescent="0.25">
      <c r="A65" s="45"/>
      <c r="B65" s="115" t="str">
        <f>IF(AND(G65&lt;&gt;"",H65&gt;0,I65&lt;&gt;"",J65&lt;&gt;0,K65&lt;&gt;0),COUNT($B$11:B64)+1,"")</f>
        <v/>
      </c>
      <c r="C65" s="33"/>
      <c r="D65" s="89"/>
      <c r="E65" s="45"/>
      <c r="F65" s="66"/>
      <c r="G65" s="39"/>
      <c r="H65" s="112"/>
      <c r="I65" s="45"/>
      <c r="J65" s="112"/>
      <c r="K65" s="104" t="str">
        <f t="shared" si="0"/>
        <v/>
      </c>
      <c r="L65" s="96"/>
      <c r="M65" s="96"/>
      <c r="N65" s="33"/>
      <c r="O65" s="116" t="str">
        <f ca="1">IF(N65="","", INDIRECT("base!"&amp;ADDRESS(MATCH(N65,base!$C$2:'base'!$C$133,0)+1,4,4)))</f>
        <v/>
      </c>
      <c r="P65" s="39"/>
      <c r="Q65" s="116" t="str">
        <f ca="1">IF(P65="","", INDIRECT("base!"&amp;ADDRESS(MATCH(CONCATENATE(N65,"|",P65),base!$G$2:'base'!$G$1817,0)+1,6,4)))</f>
        <v/>
      </c>
      <c r="R65" s="39"/>
    </row>
    <row r="66" spans="1:18" x14ac:dyDescent="0.25">
      <c r="A66" s="45"/>
      <c r="B66" s="115" t="str">
        <f>IF(AND(G66&lt;&gt;"",H66&gt;0,I66&lt;&gt;"",J66&lt;&gt;0,K66&lt;&gt;0),COUNT($B$11:B65)+1,"")</f>
        <v/>
      </c>
      <c r="C66" s="33"/>
      <c r="D66" s="89"/>
      <c r="E66" s="45"/>
      <c r="F66" s="66"/>
      <c r="G66" s="39"/>
      <c r="H66" s="112"/>
      <c r="I66" s="45"/>
      <c r="J66" s="112"/>
      <c r="K66" s="104" t="str">
        <f t="shared" si="0"/>
        <v/>
      </c>
      <c r="L66" s="96"/>
      <c r="M66" s="96"/>
      <c r="N66" s="33"/>
      <c r="O66" s="116" t="str">
        <f ca="1">IF(N66="","", INDIRECT("base!"&amp;ADDRESS(MATCH(N66,base!$C$2:'base'!$C$133,0)+1,4,4)))</f>
        <v/>
      </c>
      <c r="P66" s="39"/>
      <c r="Q66" s="116" t="str">
        <f ca="1">IF(P66="","", INDIRECT("base!"&amp;ADDRESS(MATCH(CONCATENATE(N66,"|",P66),base!$G$2:'base'!$G$1817,0)+1,6,4)))</f>
        <v/>
      </c>
      <c r="R66" s="39"/>
    </row>
    <row r="67" spans="1:18" x14ac:dyDescent="0.25">
      <c r="A67" s="45"/>
      <c r="B67" s="115" t="str">
        <f>IF(AND(G67&lt;&gt;"",H67&gt;0,I67&lt;&gt;"",J67&lt;&gt;0,K67&lt;&gt;0),COUNT($B$11:B66)+1,"")</f>
        <v/>
      </c>
      <c r="C67" s="33"/>
      <c r="D67" s="89"/>
      <c r="E67" s="45"/>
      <c r="F67" s="66"/>
      <c r="G67" s="39"/>
      <c r="H67" s="112"/>
      <c r="I67" s="45"/>
      <c r="J67" s="112"/>
      <c r="K67" s="104" t="str">
        <f t="shared" si="0"/>
        <v/>
      </c>
      <c r="L67" s="96"/>
      <c r="M67" s="96"/>
      <c r="N67" s="33"/>
      <c r="O67" s="116" t="str">
        <f ca="1">IF(N67="","", INDIRECT("base!"&amp;ADDRESS(MATCH(N67,base!$C$2:'base'!$C$133,0)+1,4,4)))</f>
        <v/>
      </c>
      <c r="P67" s="39"/>
      <c r="Q67" s="116" t="str">
        <f ca="1">IF(P67="","", INDIRECT("base!"&amp;ADDRESS(MATCH(CONCATENATE(N67,"|",P67),base!$G$2:'base'!$G$1817,0)+1,6,4)))</f>
        <v/>
      </c>
      <c r="R67" s="39"/>
    </row>
    <row r="68" spans="1:18" x14ac:dyDescent="0.25">
      <c r="A68" s="45"/>
      <c r="B68" s="115" t="str">
        <f>IF(AND(G68&lt;&gt;"",H68&gt;0,I68&lt;&gt;"",J68&lt;&gt;0,K68&lt;&gt;0),COUNT($B$11:B67)+1,"")</f>
        <v/>
      </c>
      <c r="C68" s="33"/>
      <c r="D68" s="89"/>
      <c r="E68" s="45"/>
      <c r="F68" s="66"/>
      <c r="G68" s="39"/>
      <c r="H68" s="112"/>
      <c r="I68" s="45"/>
      <c r="J68" s="112"/>
      <c r="K68" s="104" t="str">
        <f t="shared" si="0"/>
        <v/>
      </c>
      <c r="L68" s="96"/>
      <c r="M68" s="96"/>
      <c r="N68" s="33"/>
      <c r="O68" s="116" t="str">
        <f ca="1">IF(N68="","", INDIRECT("base!"&amp;ADDRESS(MATCH(N68,base!$C$2:'base'!$C$133,0)+1,4,4)))</f>
        <v/>
      </c>
      <c r="P68" s="39"/>
      <c r="Q68" s="116" t="str">
        <f ca="1">IF(P68="","", INDIRECT("base!"&amp;ADDRESS(MATCH(CONCATENATE(N68,"|",P68),base!$G$2:'base'!$G$1817,0)+1,6,4)))</f>
        <v/>
      </c>
      <c r="R68" s="39"/>
    </row>
    <row r="69" spans="1:18" x14ac:dyDescent="0.25">
      <c r="A69" s="45"/>
      <c r="B69" s="115" t="str">
        <f>IF(AND(G69&lt;&gt;"",H69&gt;0,I69&lt;&gt;"",J69&lt;&gt;0,K69&lt;&gt;0),COUNT($B$11:B68)+1,"")</f>
        <v/>
      </c>
      <c r="C69" s="33"/>
      <c r="D69" s="89"/>
      <c r="E69" s="45"/>
      <c r="F69" s="66"/>
      <c r="G69" s="39"/>
      <c r="H69" s="112"/>
      <c r="I69" s="45"/>
      <c r="J69" s="112"/>
      <c r="K69" s="104" t="str">
        <f t="shared" si="0"/>
        <v/>
      </c>
      <c r="L69" s="96"/>
      <c r="M69" s="96"/>
      <c r="N69" s="33"/>
      <c r="O69" s="116" t="str">
        <f ca="1">IF(N69="","", INDIRECT("base!"&amp;ADDRESS(MATCH(N69,base!$C$2:'base'!$C$133,0)+1,4,4)))</f>
        <v/>
      </c>
      <c r="P69" s="39"/>
      <c r="Q69" s="116" t="str">
        <f ca="1">IF(P69="","", INDIRECT("base!"&amp;ADDRESS(MATCH(CONCATENATE(N69,"|",P69),base!$G$2:'base'!$G$1817,0)+1,6,4)))</f>
        <v/>
      </c>
      <c r="R69" s="39"/>
    </row>
    <row r="70" spans="1:18" x14ac:dyDescent="0.25">
      <c r="A70" s="45"/>
      <c r="B70" s="115" t="str">
        <f>IF(AND(G70&lt;&gt;"",H70&gt;0,I70&lt;&gt;"",J70&lt;&gt;0,K70&lt;&gt;0),COUNT($B$11:B69)+1,"")</f>
        <v/>
      </c>
      <c r="C70" s="33"/>
      <c r="D70" s="89"/>
      <c r="E70" s="45"/>
      <c r="F70" s="66"/>
      <c r="G70" s="39"/>
      <c r="H70" s="112"/>
      <c r="I70" s="45"/>
      <c r="J70" s="112"/>
      <c r="K70" s="104" t="str">
        <f t="shared" si="0"/>
        <v/>
      </c>
      <c r="L70" s="96"/>
      <c r="M70" s="96"/>
      <c r="N70" s="33"/>
      <c r="O70" s="116" t="str">
        <f ca="1">IF(N70="","", INDIRECT("base!"&amp;ADDRESS(MATCH(N70,base!$C$2:'base'!$C$133,0)+1,4,4)))</f>
        <v/>
      </c>
      <c r="P70" s="39"/>
      <c r="Q70" s="116" t="str">
        <f ca="1">IF(P70="","", INDIRECT("base!"&amp;ADDRESS(MATCH(CONCATENATE(N70,"|",P70),base!$G$2:'base'!$G$1817,0)+1,6,4)))</f>
        <v/>
      </c>
      <c r="R70" s="39"/>
    </row>
    <row r="71" spans="1:18" x14ac:dyDescent="0.25">
      <c r="A71" s="45"/>
      <c r="B71" s="115" t="str">
        <f>IF(AND(G71&lt;&gt;"",H71&gt;0,I71&lt;&gt;"",J71&lt;&gt;0,K71&lt;&gt;0),COUNT($B$11:B70)+1,"")</f>
        <v/>
      </c>
      <c r="C71" s="33"/>
      <c r="D71" s="89"/>
      <c r="E71" s="45"/>
      <c r="F71" s="66"/>
      <c r="G71" s="39"/>
      <c r="H71" s="112"/>
      <c r="I71" s="45"/>
      <c r="J71" s="112"/>
      <c r="K71" s="104" t="str">
        <f t="shared" si="0"/>
        <v/>
      </c>
      <c r="L71" s="96"/>
      <c r="M71" s="96"/>
      <c r="N71" s="33"/>
      <c r="O71" s="116" t="str">
        <f ca="1">IF(N71="","", INDIRECT("base!"&amp;ADDRESS(MATCH(N71,base!$C$2:'base'!$C$133,0)+1,4,4)))</f>
        <v/>
      </c>
      <c r="P71" s="39"/>
      <c r="Q71" s="116" t="str">
        <f ca="1">IF(P71="","", INDIRECT("base!"&amp;ADDRESS(MATCH(CONCATENATE(N71,"|",P71),base!$G$2:'base'!$G$1817,0)+1,6,4)))</f>
        <v/>
      </c>
      <c r="R71" s="39"/>
    </row>
    <row r="72" spans="1:18" x14ac:dyDescent="0.25">
      <c r="A72" s="45"/>
      <c r="B72" s="115" t="str">
        <f>IF(AND(G72&lt;&gt;"",H72&gt;0,I72&lt;&gt;"",J72&lt;&gt;0,K72&lt;&gt;0),COUNT($B$11:B71)+1,"")</f>
        <v/>
      </c>
      <c r="C72" s="33"/>
      <c r="D72" s="89"/>
      <c r="E72" s="45"/>
      <c r="F72" s="66"/>
      <c r="G72" s="39"/>
      <c r="H72" s="112"/>
      <c r="I72" s="45"/>
      <c r="J72" s="112"/>
      <c r="K72" s="104" t="str">
        <f t="shared" si="0"/>
        <v/>
      </c>
      <c r="L72" s="96"/>
      <c r="M72" s="96"/>
      <c r="N72" s="33"/>
      <c r="O72" s="116" t="str">
        <f ca="1">IF(N72="","", INDIRECT("base!"&amp;ADDRESS(MATCH(N72,base!$C$2:'base'!$C$133,0)+1,4,4)))</f>
        <v/>
      </c>
      <c r="P72" s="39"/>
      <c r="Q72" s="116" t="str">
        <f ca="1">IF(P72="","", INDIRECT("base!"&amp;ADDRESS(MATCH(CONCATENATE(N72,"|",P72),base!$G$2:'base'!$G$1817,0)+1,6,4)))</f>
        <v/>
      </c>
      <c r="R72" s="39"/>
    </row>
    <row r="73" spans="1:18" x14ac:dyDescent="0.25">
      <c r="A73" s="45"/>
      <c r="B73" s="115" t="str">
        <f>IF(AND(G73&lt;&gt;"",H73&gt;0,I73&lt;&gt;"",J73&lt;&gt;0,K73&lt;&gt;0),COUNT($B$11:B72)+1,"")</f>
        <v/>
      </c>
      <c r="C73" s="33"/>
      <c r="D73" s="89"/>
      <c r="E73" s="45"/>
      <c r="F73" s="66"/>
      <c r="G73" s="39"/>
      <c r="H73" s="112"/>
      <c r="I73" s="45"/>
      <c r="J73" s="112"/>
      <c r="K73" s="104" t="str">
        <f t="shared" si="0"/>
        <v/>
      </c>
      <c r="L73" s="96"/>
      <c r="M73" s="96"/>
      <c r="N73" s="33"/>
      <c r="O73" s="116" t="str">
        <f ca="1">IF(N73="","", INDIRECT("base!"&amp;ADDRESS(MATCH(N73,base!$C$2:'base'!$C$133,0)+1,4,4)))</f>
        <v/>
      </c>
      <c r="P73" s="39"/>
      <c r="Q73" s="116" t="str">
        <f ca="1">IF(P73="","", INDIRECT("base!"&amp;ADDRESS(MATCH(CONCATENATE(N73,"|",P73),base!$G$2:'base'!$G$1817,0)+1,6,4)))</f>
        <v/>
      </c>
      <c r="R73" s="39"/>
    </row>
    <row r="74" spans="1:18" x14ac:dyDescent="0.25">
      <c r="A74" s="45"/>
      <c r="B74" s="115" t="str">
        <f>IF(AND(G74&lt;&gt;"",H74&gt;0,I74&lt;&gt;"",J74&lt;&gt;0,K74&lt;&gt;0),COUNT($B$11:B73)+1,"")</f>
        <v/>
      </c>
      <c r="C74" s="33"/>
      <c r="D74" s="89"/>
      <c r="E74" s="45"/>
      <c r="F74" s="66"/>
      <c r="G74" s="39"/>
      <c r="H74" s="112"/>
      <c r="I74" s="45"/>
      <c r="J74" s="112"/>
      <c r="K74" s="104" t="str">
        <f t="shared" si="0"/>
        <v/>
      </c>
      <c r="L74" s="96"/>
      <c r="M74" s="96"/>
      <c r="N74" s="33"/>
      <c r="O74" s="116" t="str">
        <f ca="1">IF(N74="","", INDIRECT("base!"&amp;ADDRESS(MATCH(N74,base!$C$2:'base'!$C$133,0)+1,4,4)))</f>
        <v/>
      </c>
      <c r="P74" s="39"/>
      <c r="Q74" s="116" t="str">
        <f ca="1">IF(P74="","", INDIRECT("base!"&amp;ADDRESS(MATCH(CONCATENATE(N74,"|",P74),base!$G$2:'base'!$G$1817,0)+1,6,4)))</f>
        <v/>
      </c>
      <c r="R74" s="39"/>
    </row>
    <row r="75" spans="1:18" x14ac:dyDescent="0.25">
      <c r="A75" s="45"/>
      <c r="B75" s="115" t="str">
        <f>IF(AND(G75&lt;&gt;"",H75&gt;0,I75&lt;&gt;"",J75&lt;&gt;0,K75&lt;&gt;0),COUNT($B$11:B74)+1,"")</f>
        <v/>
      </c>
      <c r="C75" s="33"/>
      <c r="D75" s="89"/>
      <c r="E75" s="45"/>
      <c r="F75" s="66"/>
      <c r="G75" s="39"/>
      <c r="H75" s="112"/>
      <c r="I75" s="45"/>
      <c r="J75" s="112"/>
      <c r="K75" s="104" t="str">
        <f t="shared" si="0"/>
        <v/>
      </c>
      <c r="L75" s="96"/>
      <c r="M75" s="96"/>
      <c r="N75" s="33"/>
      <c r="O75" s="116" t="str">
        <f ca="1">IF(N75="","", INDIRECT("base!"&amp;ADDRESS(MATCH(N75,base!$C$2:'base'!$C$133,0)+1,4,4)))</f>
        <v/>
      </c>
      <c r="P75" s="39"/>
      <c r="Q75" s="116" t="str">
        <f ca="1">IF(P75="","", INDIRECT("base!"&amp;ADDRESS(MATCH(CONCATENATE(N75,"|",P75),base!$G$2:'base'!$G$1817,0)+1,6,4)))</f>
        <v/>
      </c>
      <c r="R75" s="39"/>
    </row>
    <row r="76" spans="1:18" x14ac:dyDescent="0.25">
      <c r="A76" s="45"/>
      <c r="B76" s="115" t="str">
        <f>IF(AND(G76&lt;&gt;"",H76&gt;0,I76&lt;&gt;"",J76&lt;&gt;0,K76&lt;&gt;0),COUNT($B$11:B75)+1,"")</f>
        <v/>
      </c>
      <c r="C76" s="33"/>
      <c r="D76" s="89"/>
      <c r="E76" s="45"/>
      <c r="F76" s="66"/>
      <c r="G76" s="39"/>
      <c r="H76" s="112"/>
      <c r="I76" s="45"/>
      <c r="J76" s="112"/>
      <c r="K76" s="104" t="str">
        <f t="shared" si="0"/>
        <v/>
      </c>
      <c r="L76" s="96"/>
      <c r="M76" s="96"/>
      <c r="N76" s="33"/>
      <c r="O76" s="116" t="str">
        <f ca="1">IF(N76="","", INDIRECT("base!"&amp;ADDRESS(MATCH(N76,base!$C$2:'base'!$C$133,0)+1,4,4)))</f>
        <v/>
      </c>
      <c r="P76" s="39"/>
      <c r="Q76" s="116" t="str">
        <f ca="1">IF(P76="","", INDIRECT("base!"&amp;ADDRESS(MATCH(CONCATENATE(N76,"|",P76),base!$G$2:'base'!$G$1817,0)+1,6,4)))</f>
        <v/>
      </c>
      <c r="R76" s="39"/>
    </row>
    <row r="77" spans="1:18" x14ac:dyDescent="0.25">
      <c r="A77" s="45"/>
      <c r="B77" s="115" t="str">
        <f>IF(AND(G77&lt;&gt;"",H77&gt;0,I77&lt;&gt;"",J77&lt;&gt;0,K77&lt;&gt;0),COUNT($B$11:B76)+1,"")</f>
        <v/>
      </c>
      <c r="C77" s="33"/>
      <c r="D77" s="89"/>
      <c r="E77" s="45"/>
      <c r="F77" s="66"/>
      <c r="G77" s="39"/>
      <c r="H77" s="112"/>
      <c r="I77" s="45"/>
      <c r="J77" s="112"/>
      <c r="K77" s="104" t="str">
        <f t="shared" si="0"/>
        <v/>
      </c>
      <c r="L77" s="96"/>
      <c r="M77" s="96"/>
      <c r="N77" s="33"/>
      <c r="O77" s="116" t="str">
        <f ca="1">IF(N77="","", INDIRECT("base!"&amp;ADDRESS(MATCH(N77,base!$C$2:'base'!$C$133,0)+1,4,4)))</f>
        <v/>
      </c>
      <c r="P77" s="39"/>
      <c r="Q77" s="116" t="str">
        <f ca="1">IF(P77="","", INDIRECT("base!"&amp;ADDRESS(MATCH(CONCATENATE(N77,"|",P77),base!$G$2:'base'!$G$1817,0)+1,6,4)))</f>
        <v/>
      </c>
      <c r="R77" s="39"/>
    </row>
    <row r="78" spans="1:18" x14ac:dyDescent="0.25">
      <c r="A78" s="45"/>
      <c r="B78" s="115" t="str">
        <f>IF(AND(G78&lt;&gt;"",H78&gt;0,I78&lt;&gt;"",J78&lt;&gt;0,K78&lt;&gt;0),COUNT($B$11:B77)+1,"")</f>
        <v/>
      </c>
      <c r="C78" s="33"/>
      <c r="D78" s="89"/>
      <c r="E78" s="45"/>
      <c r="F78" s="66"/>
      <c r="G78" s="39"/>
      <c r="H78" s="112"/>
      <c r="I78" s="45"/>
      <c r="J78" s="112"/>
      <c r="K78" s="104" t="str">
        <f t="shared" si="0"/>
        <v/>
      </c>
      <c r="L78" s="96"/>
      <c r="M78" s="96"/>
      <c r="N78" s="33"/>
      <c r="O78" s="116" t="str">
        <f ca="1">IF(N78="","", INDIRECT("base!"&amp;ADDRESS(MATCH(N78,base!$C$2:'base'!$C$133,0)+1,4,4)))</f>
        <v/>
      </c>
      <c r="P78" s="39"/>
      <c r="Q78" s="116" t="str">
        <f ca="1">IF(P78="","", INDIRECT("base!"&amp;ADDRESS(MATCH(CONCATENATE(N78,"|",P78),base!$G$2:'base'!$G$1817,0)+1,6,4)))</f>
        <v/>
      </c>
      <c r="R78" s="39"/>
    </row>
    <row r="79" spans="1:18" x14ac:dyDescent="0.25">
      <c r="A79" s="45"/>
      <c r="B79" s="115" t="str">
        <f>IF(AND(G79&lt;&gt;"",H79&gt;0,I79&lt;&gt;"",J79&lt;&gt;0,K79&lt;&gt;0),COUNT($B$11:B78)+1,"")</f>
        <v/>
      </c>
      <c r="C79" s="33"/>
      <c r="D79" s="89"/>
      <c r="E79" s="45"/>
      <c r="F79" s="66"/>
      <c r="G79" s="39"/>
      <c r="H79" s="112"/>
      <c r="I79" s="45"/>
      <c r="J79" s="112"/>
      <c r="K79" s="104" t="str">
        <f t="shared" ref="K79:K113" si="1">IFERROR(IF(H79*J79&lt;&gt;0,ROUND(ROUND(H79,4)*ROUND(J79,4),2),""),"")</f>
        <v/>
      </c>
      <c r="L79" s="96"/>
      <c r="M79" s="96"/>
      <c r="N79" s="33"/>
      <c r="O79" s="116" t="str">
        <f ca="1">IF(N79="","", INDIRECT("base!"&amp;ADDRESS(MATCH(N79,base!$C$2:'base'!$C$133,0)+1,4,4)))</f>
        <v/>
      </c>
      <c r="P79" s="39"/>
      <c r="Q79" s="116" t="str">
        <f ca="1">IF(P79="","", INDIRECT("base!"&amp;ADDRESS(MATCH(CONCATENATE(N79,"|",P79),base!$G$2:'base'!$G$1817,0)+1,6,4)))</f>
        <v/>
      </c>
      <c r="R79" s="39"/>
    </row>
    <row r="80" spans="1:18" x14ac:dyDescent="0.25">
      <c r="A80" s="45"/>
      <c r="B80" s="115" t="str">
        <f>IF(AND(G80&lt;&gt;"",H80&gt;0,I80&lt;&gt;"",J80&lt;&gt;0,K80&lt;&gt;0),COUNT($B$11:B79)+1,"")</f>
        <v/>
      </c>
      <c r="C80" s="33"/>
      <c r="D80" s="89"/>
      <c r="E80" s="45"/>
      <c r="F80" s="66"/>
      <c r="G80" s="39"/>
      <c r="H80" s="112"/>
      <c r="I80" s="45"/>
      <c r="J80" s="112"/>
      <c r="K80" s="104" t="str">
        <f t="shared" si="1"/>
        <v/>
      </c>
      <c r="L80" s="96"/>
      <c r="M80" s="96"/>
      <c r="N80" s="33"/>
      <c r="O80" s="116" t="str">
        <f ca="1">IF(N80="","", INDIRECT("base!"&amp;ADDRESS(MATCH(N80,base!$C$2:'base'!$C$133,0)+1,4,4)))</f>
        <v/>
      </c>
      <c r="P80" s="39"/>
      <c r="Q80" s="116" t="str">
        <f ca="1">IF(P80="","", INDIRECT("base!"&amp;ADDRESS(MATCH(CONCATENATE(N80,"|",P80),base!$G$2:'base'!$G$1817,0)+1,6,4)))</f>
        <v/>
      </c>
      <c r="R80" s="39"/>
    </row>
    <row r="81" spans="1:18" x14ac:dyDescent="0.25">
      <c r="A81" s="45"/>
      <c r="B81" s="115" t="str">
        <f>IF(AND(G81&lt;&gt;"",H81&gt;0,I81&lt;&gt;"",J81&lt;&gt;0,K81&lt;&gt;0),COUNT($B$11:B80)+1,"")</f>
        <v/>
      </c>
      <c r="C81" s="33"/>
      <c r="D81" s="89"/>
      <c r="E81" s="45"/>
      <c r="F81" s="66"/>
      <c r="G81" s="39"/>
      <c r="H81" s="112"/>
      <c r="I81" s="45"/>
      <c r="J81" s="112"/>
      <c r="K81" s="104" t="str">
        <f t="shared" si="1"/>
        <v/>
      </c>
      <c r="L81" s="96"/>
      <c r="M81" s="96"/>
      <c r="N81" s="33"/>
      <c r="O81" s="116" t="str">
        <f ca="1">IF(N81="","", INDIRECT("base!"&amp;ADDRESS(MATCH(N81,base!$C$2:'base'!$C$133,0)+1,4,4)))</f>
        <v/>
      </c>
      <c r="P81" s="39"/>
      <c r="Q81" s="116" t="str">
        <f ca="1">IF(P81="","", INDIRECT("base!"&amp;ADDRESS(MATCH(CONCATENATE(N81,"|",P81),base!$G$2:'base'!$G$1817,0)+1,6,4)))</f>
        <v/>
      </c>
      <c r="R81" s="39"/>
    </row>
    <row r="82" spans="1:18" x14ac:dyDescent="0.25">
      <c r="A82" s="45"/>
      <c r="B82" s="115" t="str">
        <f>IF(AND(G82&lt;&gt;"",H82&gt;0,I82&lt;&gt;"",J82&lt;&gt;0,K82&lt;&gt;0),COUNT($B$11:B81)+1,"")</f>
        <v/>
      </c>
      <c r="C82" s="33"/>
      <c r="D82" s="89"/>
      <c r="E82" s="45"/>
      <c r="F82" s="66"/>
      <c r="G82" s="39"/>
      <c r="H82" s="112"/>
      <c r="I82" s="45"/>
      <c r="J82" s="112"/>
      <c r="K82" s="104" t="str">
        <f t="shared" si="1"/>
        <v/>
      </c>
      <c r="L82" s="96"/>
      <c r="M82" s="96"/>
      <c r="N82" s="33"/>
      <c r="O82" s="116" t="str">
        <f ca="1">IF(N82="","", INDIRECT("base!"&amp;ADDRESS(MATCH(N82,base!$C$2:'base'!$C$133,0)+1,4,4)))</f>
        <v/>
      </c>
      <c r="P82" s="39"/>
      <c r="Q82" s="116" t="str">
        <f ca="1">IF(P82="","", INDIRECT("base!"&amp;ADDRESS(MATCH(CONCATENATE(N82,"|",P82),base!$G$2:'base'!$G$1817,0)+1,6,4)))</f>
        <v/>
      </c>
      <c r="R82" s="39"/>
    </row>
    <row r="83" spans="1:18" x14ac:dyDescent="0.25">
      <c r="A83" s="45"/>
      <c r="B83" s="115" t="str">
        <f>IF(AND(G83&lt;&gt;"",H83&gt;0,I83&lt;&gt;"",J83&lt;&gt;0,K83&lt;&gt;0),COUNT($B$11:B82)+1,"")</f>
        <v/>
      </c>
      <c r="C83" s="33"/>
      <c r="D83" s="89"/>
      <c r="E83" s="45"/>
      <c r="F83" s="66"/>
      <c r="G83" s="39"/>
      <c r="H83" s="112"/>
      <c r="I83" s="45"/>
      <c r="J83" s="112"/>
      <c r="K83" s="104" t="str">
        <f t="shared" si="1"/>
        <v/>
      </c>
      <c r="L83" s="96"/>
      <c r="M83" s="96"/>
      <c r="N83" s="33"/>
      <c r="O83" s="116" t="str">
        <f ca="1">IF(N83="","", INDIRECT("base!"&amp;ADDRESS(MATCH(N83,base!$C$2:'base'!$C$133,0)+1,4,4)))</f>
        <v/>
      </c>
      <c r="P83" s="39"/>
      <c r="Q83" s="116" t="str">
        <f ca="1">IF(P83="","", INDIRECT("base!"&amp;ADDRESS(MATCH(CONCATENATE(N83,"|",P83),base!$G$2:'base'!$G$1817,0)+1,6,4)))</f>
        <v/>
      </c>
      <c r="R83" s="39"/>
    </row>
    <row r="84" spans="1:18" x14ac:dyDescent="0.25">
      <c r="A84" s="45"/>
      <c r="B84" s="115" t="str">
        <f>IF(AND(G84&lt;&gt;"",H84&gt;0,I84&lt;&gt;"",J84&lt;&gt;0,K84&lt;&gt;0),COUNT($B$11:B83)+1,"")</f>
        <v/>
      </c>
      <c r="C84" s="33"/>
      <c r="D84" s="89"/>
      <c r="E84" s="45"/>
      <c r="F84" s="66"/>
      <c r="G84" s="39"/>
      <c r="H84" s="112"/>
      <c r="I84" s="45"/>
      <c r="J84" s="112"/>
      <c r="K84" s="104" t="str">
        <f t="shared" si="1"/>
        <v/>
      </c>
      <c r="L84" s="96"/>
      <c r="M84" s="96"/>
      <c r="N84" s="33"/>
      <c r="O84" s="116" t="str">
        <f ca="1">IF(N84="","", INDIRECT("base!"&amp;ADDRESS(MATCH(N84,base!$C$2:'base'!$C$133,0)+1,4,4)))</f>
        <v/>
      </c>
      <c r="P84" s="39"/>
      <c r="Q84" s="116" t="str">
        <f ca="1">IF(P84="","", INDIRECT("base!"&amp;ADDRESS(MATCH(CONCATENATE(N84,"|",P84),base!$G$2:'base'!$G$1817,0)+1,6,4)))</f>
        <v/>
      </c>
      <c r="R84" s="39"/>
    </row>
    <row r="85" spans="1:18" x14ac:dyDescent="0.25">
      <c r="A85" s="45"/>
      <c r="B85" s="115" t="str">
        <f>IF(AND(G85&lt;&gt;"",H85&gt;0,I85&lt;&gt;"",J85&lt;&gt;0,K85&lt;&gt;0),COUNT($B$11:B84)+1,"")</f>
        <v/>
      </c>
      <c r="C85" s="33"/>
      <c r="D85" s="89"/>
      <c r="E85" s="45"/>
      <c r="F85" s="66"/>
      <c r="G85" s="39"/>
      <c r="H85" s="112"/>
      <c r="I85" s="45"/>
      <c r="J85" s="112"/>
      <c r="K85" s="104" t="str">
        <f t="shared" si="1"/>
        <v/>
      </c>
      <c r="L85" s="96"/>
      <c r="M85" s="96"/>
      <c r="N85" s="33"/>
      <c r="O85" s="116" t="str">
        <f ca="1">IF(N85="","", INDIRECT("base!"&amp;ADDRESS(MATCH(N85,base!$C$2:'base'!$C$133,0)+1,4,4)))</f>
        <v/>
      </c>
      <c r="P85" s="39"/>
      <c r="Q85" s="116" t="str">
        <f ca="1">IF(P85="","", INDIRECT("base!"&amp;ADDRESS(MATCH(CONCATENATE(N85,"|",P85),base!$G$2:'base'!$G$1817,0)+1,6,4)))</f>
        <v/>
      </c>
      <c r="R85" s="39"/>
    </row>
    <row r="86" spans="1:18" x14ac:dyDescent="0.25">
      <c r="A86" s="45"/>
      <c r="B86" s="115" t="str">
        <f>IF(AND(G86&lt;&gt;"",H86&gt;0,I86&lt;&gt;"",J86&lt;&gt;0,K86&lt;&gt;0),COUNT($B$11:B85)+1,"")</f>
        <v/>
      </c>
      <c r="C86" s="33"/>
      <c r="D86" s="89"/>
      <c r="E86" s="45"/>
      <c r="F86" s="66"/>
      <c r="G86" s="39"/>
      <c r="H86" s="112"/>
      <c r="I86" s="45"/>
      <c r="J86" s="112"/>
      <c r="K86" s="104" t="str">
        <f t="shared" si="1"/>
        <v/>
      </c>
      <c r="L86" s="96"/>
      <c r="M86" s="96"/>
      <c r="N86" s="33"/>
      <c r="O86" s="116" t="str">
        <f ca="1">IF(N86="","", INDIRECT("base!"&amp;ADDRESS(MATCH(N86,base!$C$2:'base'!$C$133,0)+1,4,4)))</f>
        <v/>
      </c>
      <c r="P86" s="39"/>
      <c r="Q86" s="116" t="str">
        <f ca="1">IF(P86="","", INDIRECT("base!"&amp;ADDRESS(MATCH(CONCATENATE(N86,"|",P86),base!$G$2:'base'!$G$1817,0)+1,6,4)))</f>
        <v/>
      </c>
      <c r="R86" s="39"/>
    </row>
    <row r="87" spans="1:18" x14ac:dyDescent="0.25">
      <c r="A87" s="45"/>
      <c r="B87" s="115" t="str">
        <f>IF(AND(G87&lt;&gt;"",H87&gt;0,I87&lt;&gt;"",J87&lt;&gt;0,K87&lt;&gt;0),COUNT($B$11:B86)+1,"")</f>
        <v/>
      </c>
      <c r="C87" s="33"/>
      <c r="D87" s="89"/>
      <c r="E87" s="45"/>
      <c r="F87" s="66"/>
      <c r="G87" s="39"/>
      <c r="H87" s="112"/>
      <c r="I87" s="45"/>
      <c r="J87" s="112"/>
      <c r="K87" s="104" t="str">
        <f t="shared" si="1"/>
        <v/>
      </c>
      <c r="L87" s="96"/>
      <c r="M87" s="96"/>
      <c r="N87" s="33"/>
      <c r="O87" s="116" t="str">
        <f ca="1">IF(N87="","", INDIRECT("base!"&amp;ADDRESS(MATCH(N87,base!$C$2:'base'!$C$133,0)+1,4,4)))</f>
        <v/>
      </c>
      <c r="P87" s="39"/>
      <c r="Q87" s="116" t="str">
        <f ca="1">IF(P87="","", INDIRECT("base!"&amp;ADDRESS(MATCH(CONCATENATE(N87,"|",P87),base!$G$2:'base'!$G$1817,0)+1,6,4)))</f>
        <v/>
      </c>
      <c r="R87" s="39"/>
    </row>
    <row r="88" spans="1:18" x14ac:dyDescent="0.25">
      <c r="A88" s="45"/>
      <c r="B88" s="115" t="str">
        <f>IF(AND(G88&lt;&gt;"",H88&gt;0,I88&lt;&gt;"",J88&lt;&gt;0,K88&lt;&gt;0),COUNT($B$11:B87)+1,"")</f>
        <v/>
      </c>
      <c r="C88" s="33"/>
      <c r="D88" s="89"/>
      <c r="E88" s="45"/>
      <c r="F88" s="66"/>
      <c r="G88" s="39"/>
      <c r="H88" s="112"/>
      <c r="I88" s="45"/>
      <c r="J88" s="112"/>
      <c r="K88" s="104" t="str">
        <f t="shared" si="1"/>
        <v/>
      </c>
      <c r="L88" s="96"/>
      <c r="M88" s="96"/>
      <c r="N88" s="33"/>
      <c r="O88" s="116" t="str">
        <f ca="1">IF(N88="","", INDIRECT("base!"&amp;ADDRESS(MATCH(N88,base!$C$2:'base'!$C$133,0)+1,4,4)))</f>
        <v/>
      </c>
      <c r="P88" s="39"/>
      <c r="Q88" s="116" t="str">
        <f ca="1">IF(P88="","", INDIRECT("base!"&amp;ADDRESS(MATCH(CONCATENATE(N88,"|",P88),base!$G$2:'base'!$G$1817,0)+1,6,4)))</f>
        <v/>
      </c>
      <c r="R88" s="39"/>
    </row>
    <row r="89" spans="1:18" x14ac:dyDescent="0.25">
      <c r="A89" s="45"/>
      <c r="B89" s="115" t="str">
        <f>IF(AND(G89&lt;&gt;"",H89&gt;0,I89&lt;&gt;"",J89&lt;&gt;0,K89&lt;&gt;0),COUNT($B$11:B88)+1,"")</f>
        <v/>
      </c>
      <c r="C89" s="33"/>
      <c r="D89" s="89"/>
      <c r="E89" s="45"/>
      <c r="F89" s="66"/>
      <c r="G89" s="39"/>
      <c r="H89" s="112"/>
      <c r="I89" s="45"/>
      <c r="J89" s="112"/>
      <c r="K89" s="104" t="str">
        <f t="shared" si="1"/>
        <v/>
      </c>
      <c r="L89" s="96"/>
      <c r="M89" s="96"/>
      <c r="N89" s="33"/>
      <c r="O89" s="116" t="str">
        <f ca="1">IF(N89="","", INDIRECT("base!"&amp;ADDRESS(MATCH(N89,base!$C$2:'base'!$C$133,0)+1,4,4)))</f>
        <v/>
      </c>
      <c r="P89" s="39"/>
      <c r="Q89" s="116" t="str">
        <f ca="1">IF(P89="","", INDIRECT("base!"&amp;ADDRESS(MATCH(CONCATENATE(N89,"|",P89),base!$G$2:'base'!$G$1817,0)+1,6,4)))</f>
        <v/>
      </c>
      <c r="R89" s="39"/>
    </row>
    <row r="90" spans="1:18" x14ac:dyDescent="0.25">
      <c r="A90" s="45"/>
      <c r="B90" s="115" t="str">
        <f>IF(AND(G90&lt;&gt;"",H90&gt;0,I90&lt;&gt;"",J90&lt;&gt;0,K90&lt;&gt;0),COUNT($B$11:B89)+1,"")</f>
        <v/>
      </c>
      <c r="C90" s="33"/>
      <c r="D90" s="89"/>
      <c r="E90" s="45"/>
      <c r="F90" s="66"/>
      <c r="G90" s="39"/>
      <c r="H90" s="112"/>
      <c r="I90" s="45"/>
      <c r="J90" s="112"/>
      <c r="K90" s="104" t="str">
        <f t="shared" si="1"/>
        <v/>
      </c>
      <c r="L90" s="96"/>
      <c r="M90" s="96"/>
      <c r="N90" s="33"/>
      <c r="O90" s="116" t="str">
        <f ca="1">IF(N90="","", INDIRECT("base!"&amp;ADDRESS(MATCH(N90,base!$C$2:'base'!$C$133,0)+1,4,4)))</f>
        <v/>
      </c>
      <c r="P90" s="39"/>
      <c r="Q90" s="116" t="str">
        <f ca="1">IF(P90="","", INDIRECT("base!"&amp;ADDRESS(MATCH(CONCATENATE(N90,"|",P90),base!$G$2:'base'!$G$1817,0)+1,6,4)))</f>
        <v/>
      </c>
      <c r="R90" s="39"/>
    </row>
    <row r="91" spans="1:18" x14ac:dyDescent="0.25">
      <c r="A91" s="45"/>
      <c r="B91" s="115" t="str">
        <f>IF(AND(G91&lt;&gt;"",H91&gt;0,I91&lt;&gt;"",J91&lt;&gt;0,K91&lt;&gt;0),COUNT($B$11:B90)+1,"")</f>
        <v/>
      </c>
      <c r="C91" s="33"/>
      <c r="D91" s="89"/>
      <c r="E91" s="45"/>
      <c r="F91" s="66"/>
      <c r="G91" s="39"/>
      <c r="H91" s="112"/>
      <c r="I91" s="45"/>
      <c r="J91" s="112"/>
      <c r="K91" s="104" t="str">
        <f t="shared" si="1"/>
        <v/>
      </c>
      <c r="L91" s="96"/>
      <c r="M91" s="96"/>
      <c r="N91" s="33"/>
      <c r="O91" s="116" t="str">
        <f ca="1">IF(N91="","", INDIRECT("base!"&amp;ADDRESS(MATCH(N91,base!$C$2:'base'!$C$133,0)+1,4,4)))</f>
        <v/>
      </c>
      <c r="P91" s="39"/>
      <c r="Q91" s="116" t="str">
        <f ca="1">IF(P91="","", INDIRECT("base!"&amp;ADDRESS(MATCH(CONCATENATE(N91,"|",P91),base!$G$2:'base'!$G$1817,0)+1,6,4)))</f>
        <v/>
      </c>
      <c r="R91" s="39"/>
    </row>
    <row r="92" spans="1:18" x14ac:dyDescent="0.25">
      <c r="A92" s="45"/>
      <c r="B92" s="115" t="str">
        <f>IF(AND(G92&lt;&gt;"",H92&gt;0,I92&lt;&gt;"",J92&lt;&gt;0,K92&lt;&gt;0),COUNT($B$11:B91)+1,"")</f>
        <v/>
      </c>
      <c r="C92" s="33"/>
      <c r="D92" s="89"/>
      <c r="E92" s="45"/>
      <c r="F92" s="66"/>
      <c r="G92" s="39"/>
      <c r="H92" s="112"/>
      <c r="I92" s="45"/>
      <c r="J92" s="112"/>
      <c r="K92" s="104" t="str">
        <f t="shared" si="1"/>
        <v/>
      </c>
      <c r="L92" s="96"/>
      <c r="M92" s="96"/>
      <c r="N92" s="33"/>
      <c r="O92" s="116" t="str">
        <f ca="1">IF(N92="","", INDIRECT("base!"&amp;ADDRESS(MATCH(N92,base!$C$2:'base'!$C$133,0)+1,4,4)))</f>
        <v/>
      </c>
      <c r="P92" s="39"/>
      <c r="Q92" s="116" t="str">
        <f ca="1">IF(P92="","", INDIRECT("base!"&amp;ADDRESS(MATCH(CONCATENATE(N92,"|",P92),base!$G$2:'base'!$G$1817,0)+1,6,4)))</f>
        <v/>
      </c>
      <c r="R92" s="39"/>
    </row>
    <row r="93" spans="1:18" x14ac:dyDescent="0.25">
      <c r="A93" s="45"/>
      <c r="B93" s="115" t="str">
        <f>IF(AND(G93&lt;&gt;"",H93&gt;0,I93&lt;&gt;"",J93&lt;&gt;0,K93&lt;&gt;0),COUNT($B$11:B92)+1,"")</f>
        <v/>
      </c>
      <c r="C93" s="33"/>
      <c r="D93" s="89"/>
      <c r="E93" s="45"/>
      <c r="F93" s="66"/>
      <c r="G93" s="39"/>
      <c r="H93" s="112"/>
      <c r="I93" s="45"/>
      <c r="J93" s="112"/>
      <c r="K93" s="104" t="str">
        <f t="shared" si="1"/>
        <v/>
      </c>
      <c r="L93" s="96"/>
      <c r="M93" s="96"/>
      <c r="N93" s="33"/>
      <c r="O93" s="116" t="str">
        <f ca="1">IF(N93="","", INDIRECT("base!"&amp;ADDRESS(MATCH(N93,base!$C$2:'base'!$C$133,0)+1,4,4)))</f>
        <v/>
      </c>
      <c r="P93" s="39"/>
      <c r="Q93" s="116" t="str">
        <f ca="1">IF(P93="","", INDIRECT("base!"&amp;ADDRESS(MATCH(CONCATENATE(N93,"|",P93),base!$G$2:'base'!$G$1817,0)+1,6,4)))</f>
        <v/>
      </c>
      <c r="R93" s="39"/>
    </row>
    <row r="94" spans="1:18" x14ac:dyDescent="0.25">
      <c r="A94" s="45"/>
      <c r="B94" s="115" t="str">
        <f>IF(AND(G94&lt;&gt;"",H94&gt;0,I94&lt;&gt;"",J94&lt;&gt;0,K94&lt;&gt;0),COUNT($B$11:B93)+1,"")</f>
        <v/>
      </c>
      <c r="C94" s="33"/>
      <c r="D94" s="89"/>
      <c r="E94" s="45"/>
      <c r="F94" s="66"/>
      <c r="G94" s="39"/>
      <c r="H94" s="112"/>
      <c r="I94" s="45"/>
      <c r="J94" s="112"/>
      <c r="K94" s="104" t="str">
        <f t="shared" si="1"/>
        <v/>
      </c>
      <c r="L94" s="96"/>
      <c r="M94" s="96"/>
      <c r="N94" s="33"/>
      <c r="O94" s="116" t="str">
        <f ca="1">IF(N94="","", INDIRECT("base!"&amp;ADDRESS(MATCH(N94,base!$C$2:'base'!$C$133,0)+1,4,4)))</f>
        <v/>
      </c>
      <c r="P94" s="39"/>
      <c r="Q94" s="116" t="str">
        <f ca="1">IF(P94="","", INDIRECT("base!"&amp;ADDRESS(MATCH(CONCATENATE(N94,"|",P94),base!$G$2:'base'!$G$1817,0)+1,6,4)))</f>
        <v/>
      </c>
      <c r="R94" s="39"/>
    </row>
    <row r="95" spans="1:18" x14ac:dyDescent="0.25">
      <c r="A95" s="45"/>
      <c r="B95" s="115" t="str">
        <f>IF(AND(G95&lt;&gt;"",H95&gt;0,I95&lt;&gt;"",J95&lt;&gt;0,K95&lt;&gt;0),COUNT($B$11:B94)+1,"")</f>
        <v/>
      </c>
      <c r="C95" s="33"/>
      <c r="D95" s="89"/>
      <c r="E95" s="45"/>
      <c r="F95" s="66"/>
      <c r="G95" s="39"/>
      <c r="H95" s="112"/>
      <c r="I95" s="45"/>
      <c r="J95" s="112"/>
      <c r="K95" s="104" t="str">
        <f t="shared" si="1"/>
        <v/>
      </c>
      <c r="L95" s="96"/>
      <c r="M95" s="96"/>
      <c r="N95" s="33"/>
      <c r="O95" s="116" t="str">
        <f ca="1">IF(N95="","", INDIRECT("base!"&amp;ADDRESS(MATCH(N95,base!$C$2:'base'!$C$133,0)+1,4,4)))</f>
        <v/>
      </c>
      <c r="P95" s="39"/>
      <c r="Q95" s="116" t="str">
        <f ca="1">IF(P95="","", INDIRECT("base!"&amp;ADDRESS(MATCH(CONCATENATE(N95,"|",P95),base!$G$2:'base'!$G$1817,0)+1,6,4)))</f>
        <v/>
      </c>
      <c r="R95" s="39"/>
    </row>
    <row r="96" spans="1:18" x14ac:dyDescent="0.25">
      <c r="A96" s="45"/>
      <c r="B96" s="115" t="str">
        <f>IF(AND(G96&lt;&gt;"",H96&gt;0,I96&lt;&gt;"",J96&lt;&gt;0,K96&lt;&gt;0),COUNT($B$11:B95)+1,"")</f>
        <v/>
      </c>
      <c r="C96" s="33"/>
      <c r="D96" s="89"/>
      <c r="E96" s="45"/>
      <c r="F96" s="66"/>
      <c r="G96" s="39"/>
      <c r="H96" s="112"/>
      <c r="I96" s="45"/>
      <c r="J96" s="112"/>
      <c r="K96" s="104" t="str">
        <f t="shared" si="1"/>
        <v/>
      </c>
      <c r="L96" s="96"/>
      <c r="M96" s="96"/>
      <c r="N96" s="33"/>
      <c r="O96" s="116" t="str">
        <f ca="1">IF(N96="","", INDIRECT("base!"&amp;ADDRESS(MATCH(N96,base!$C$2:'base'!$C$133,0)+1,4,4)))</f>
        <v/>
      </c>
      <c r="P96" s="39"/>
      <c r="Q96" s="116" t="str">
        <f ca="1">IF(P96="","", INDIRECT("base!"&amp;ADDRESS(MATCH(CONCATENATE(N96,"|",P96),base!$G$2:'base'!$G$1817,0)+1,6,4)))</f>
        <v/>
      </c>
      <c r="R96" s="39"/>
    </row>
    <row r="97" spans="1:18" x14ac:dyDescent="0.25">
      <c r="A97" s="45"/>
      <c r="B97" s="115" t="str">
        <f>IF(AND(G97&lt;&gt;"",H97&gt;0,I97&lt;&gt;"",J97&lt;&gt;0,K97&lt;&gt;0),COUNT($B$11:B96)+1,"")</f>
        <v/>
      </c>
      <c r="C97" s="33"/>
      <c r="D97" s="89"/>
      <c r="E97" s="45"/>
      <c r="F97" s="66"/>
      <c r="G97" s="39"/>
      <c r="H97" s="112"/>
      <c r="I97" s="45"/>
      <c r="J97" s="112"/>
      <c r="K97" s="104" t="str">
        <f t="shared" si="1"/>
        <v/>
      </c>
      <c r="L97" s="96"/>
      <c r="M97" s="96"/>
      <c r="N97" s="33"/>
      <c r="O97" s="116" t="str">
        <f ca="1">IF(N97="","", INDIRECT("base!"&amp;ADDRESS(MATCH(N97,base!$C$2:'base'!$C$133,0)+1,4,4)))</f>
        <v/>
      </c>
      <c r="P97" s="39"/>
      <c r="Q97" s="116" t="str">
        <f ca="1">IF(P97="","", INDIRECT("base!"&amp;ADDRESS(MATCH(CONCATENATE(N97,"|",P97),base!$G$2:'base'!$G$1817,0)+1,6,4)))</f>
        <v/>
      </c>
      <c r="R97" s="39"/>
    </row>
    <row r="98" spans="1:18" x14ac:dyDescent="0.25">
      <c r="A98" s="45"/>
      <c r="B98" s="115" t="str">
        <f>IF(AND(G98&lt;&gt;"",H98&gt;0,I98&lt;&gt;"",J98&lt;&gt;0,K98&lt;&gt;0),COUNT($B$11:B97)+1,"")</f>
        <v/>
      </c>
      <c r="C98" s="33"/>
      <c r="D98" s="89"/>
      <c r="E98" s="45"/>
      <c r="F98" s="66"/>
      <c r="G98" s="39"/>
      <c r="H98" s="112"/>
      <c r="I98" s="45"/>
      <c r="J98" s="112"/>
      <c r="K98" s="104" t="str">
        <f t="shared" si="1"/>
        <v/>
      </c>
      <c r="L98" s="96"/>
      <c r="M98" s="96"/>
      <c r="N98" s="33"/>
      <c r="O98" s="116" t="str">
        <f ca="1">IF(N98="","", INDIRECT("base!"&amp;ADDRESS(MATCH(N98,base!$C$2:'base'!$C$133,0)+1,4,4)))</f>
        <v/>
      </c>
      <c r="P98" s="39"/>
      <c r="Q98" s="116" t="str">
        <f ca="1">IF(P98="","", INDIRECT("base!"&amp;ADDRESS(MATCH(CONCATENATE(N98,"|",P98),base!$G$2:'base'!$G$1817,0)+1,6,4)))</f>
        <v/>
      </c>
      <c r="R98" s="39"/>
    </row>
    <row r="99" spans="1:18" x14ac:dyDescent="0.25">
      <c r="A99" s="45"/>
      <c r="B99" s="115" t="str">
        <f>IF(AND(G99&lt;&gt;"",H99&gt;0,I99&lt;&gt;"",J99&lt;&gt;0,K99&lt;&gt;0),COUNT($B$11:B98)+1,"")</f>
        <v/>
      </c>
      <c r="C99" s="33"/>
      <c r="D99" s="89"/>
      <c r="E99" s="45"/>
      <c r="F99" s="66"/>
      <c r="G99" s="39"/>
      <c r="H99" s="112"/>
      <c r="I99" s="45"/>
      <c r="J99" s="112"/>
      <c r="K99" s="104" t="str">
        <f t="shared" si="1"/>
        <v/>
      </c>
      <c r="L99" s="96"/>
      <c r="M99" s="96"/>
      <c r="N99" s="33"/>
      <c r="O99" s="116" t="str">
        <f ca="1">IF(N99="","", INDIRECT("base!"&amp;ADDRESS(MATCH(N99,base!$C$2:'base'!$C$133,0)+1,4,4)))</f>
        <v/>
      </c>
      <c r="P99" s="39"/>
      <c r="Q99" s="116" t="str">
        <f ca="1">IF(P99="","", INDIRECT("base!"&amp;ADDRESS(MATCH(CONCATENATE(N99,"|",P99),base!$G$2:'base'!$G$1817,0)+1,6,4)))</f>
        <v/>
      </c>
      <c r="R99" s="39"/>
    </row>
    <row r="100" spans="1:18" x14ac:dyDescent="0.25">
      <c r="A100" s="45"/>
      <c r="B100" s="115" t="str">
        <f>IF(AND(G100&lt;&gt;"",H100&gt;0,I100&lt;&gt;"",J100&lt;&gt;0,K100&lt;&gt;0),COUNT($B$11:B99)+1,"")</f>
        <v/>
      </c>
      <c r="C100" s="33"/>
      <c r="D100" s="89"/>
      <c r="E100" s="45"/>
      <c r="F100" s="66"/>
      <c r="G100" s="39"/>
      <c r="H100" s="112"/>
      <c r="I100" s="45"/>
      <c r="J100" s="112"/>
      <c r="K100" s="104" t="str">
        <f t="shared" si="1"/>
        <v/>
      </c>
      <c r="L100" s="96"/>
      <c r="M100" s="96"/>
      <c r="N100" s="33"/>
      <c r="O100" s="116" t="str">
        <f ca="1">IF(N100="","", INDIRECT("base!"&amp;ADDRESS(MATCH(N100,base!$C$2:'base'!$C$133,0)+1,4,4)))</f>
        <v/>
      </c>
      <c r="P100" s="39"/>
      <c r="Q100" s="116" t="str">
        <f ca="1">IF(P100="","", INDIRECT("base!"&amp;ADDRESS(MATCH(CONCATENATE(N100,"|",P100),base!$G$2:'base'!$G$1817,0)+1,6,4)))</f>
        <v/>
      </c>
      <c r="R100" s="39"/>
    </row>
    <row r="101" spans="1:18" x14ac:dyDescent="0.25">
      <c r="A101" s="45"/>
      <c r="B101" s="115" t="str">
        <f>IF(AND(G101&lt;&gt;"",H101&gt;0,I101&lt;&gt;"",J101&lt;&gt;0,K101&lt;&gt;0),COUNT($B$11:B100)+1,"")</f>
        <v/>
      </c>
      <c r="C101" s="33"/>
      <c r="D101" s="89"/>
      <c r="E101" s="45"/>
      <c r="F101" s="66"/>
      <c r="G101" s="39"/>
      <c r="H101" s="112"/>
      <c r="I101" s="45"/>
      <c r="J101" s="112"/>
      <c r="K101" s="104" t="str">
        <f t="shared" si="1"/>
        <v/>
      </c>
      <c r="L101" s="96"/>
      <c r="M101" s="96"/>
      <c r="N101" s="33"/>
      <c r="O101" s="116" t="str">
        <f ca="1">IF(N101="","", INDIRECT("base!"&amp;ADDRESS(MATCH(N101,base!$C$2:'base'!$C$133,0)+1,4,4)))</f>
        <v/>
      </c>
      <c r="P101" s="39"/>
      <c r="Q101" s="116" t="str">
        <f ca="1">IF(P101="","", INDIRECT("base!"&amp;ADDRESS(MATCH(CONCATENATE(N101,"|",P101),base!$G$2:'base'!$G$1817,0)+1,6,4)))</f>
        <v/>
      </c>
      <c r="R101" s="39"/>
    </row>
    <row r="102" spans="1:18" x14ac:dyDescent="0.25">
      <c r="A102" s="45"/>
      <c r="B102" s="115" t="str">
        <f>IF(AND(G102&lt;&gt;"",H102&gt;0,I102&lt;&gt;"",J102&lt;&gt;0,K102&lt;&gt;0),COUNT($B$11:B101)+1,"")</f>
        <v/>
      </c>
      <c r="C102" s="33"/>
      <c r="D102" s="89"/>
      <c r="E102" s="45"/>
      <c r="F102" s="66"/>
      <c r="G102" s="39"/>
      <c r="H102" s="112"/>
      <c r="I102" s="45"/>
      <c r="J102" s="112"/>
      <c r="K102" s="104" t="str">
        <f t="shared" si="1"/>
        <v/>
      </c>
      <c r="L102" s="96"/>
      <c r="M102" s="96"/>
      <c r="N102" s="33"/>
      <c r="O102" s="116" t="str">
        <f ca="1">IF(N102="","", INDIRECT("base!"&amp;ADDRESS(MATCH(N102,base!$C$2:'base'!$C$133,0)+1,4,4)))</f>
        <v/>
      </c>
      <c r="P102" s="39"/>
      <c r="Q102" s="116" t="str">
        <f ca="1">IF(P102="","", INDIRECT("base!"&amp;ADDRESS(MATCH(CONCATENATE(N102,"|",P102),base!$G$2:'base'!$G$1817,0)+1,6,4)))</f>
        <v/>
      </c>
      <c r="R102" s="39"/>
    </row>
    <row r="103" spans="1:18" x14ac:dyDescent="0.25">
      <c r="A103" s="45"/>
      <c r="B103" s="115" t="str">
        <f>IF(AND(G103&lt;&gt;"",H103&gt;0,I103&lt;&gt;"",J103&lt;&gt;0,K103&lt;&gt;0),COUNT($B$11:B102)+1,"")</f>
        <v/>
      </c>
      <c r="C103" s="33"/>
      <c r="D103" s="89"/>
      <c r="E103" s="45"/>
      <c r="F103" s="66"/>
      <c r="G103" s="39"/>
      <c r="H103" s="112"/>
      <c r="I103" s="45"/>
      <c r="J103" s="112"/>
      <c r="K103" s="104" t="str">
        <f t="shared" si="1"/>
        <v/>
      </c>
      <c r="L103" s="96"/>
      <c r="M103" s="96"/>
      <c r="N103" s="33"/>
      <c r="O103" s="116" t="str">
        <f ca="1">IF(N103="","", INDIRECT("base!"&amp;ADDRESS(MATCH(N103,base!$C$2:'base'!$C$133,0)+1,4,4)))</f>
        <v/>
      </c>
      <c r="P103" s="39"/>
      <c r="Q103" s="116" t="str">
        <f ca="1">IF(P103="","", INDIRECT("base!"&amp;ADDRESS(MATCH(CONCATENATE(N103,"|",P103),base!$G$2:'base'!$G$1817,0)+1,6,4)))</f>
        <v/>
      </c>
      <c r="R103" s="39"/>
    </row>
    <row r="104" spans="1:18" x14ac:dyDescent="0.25">
      <c r="A104" s="45"/>
      <c r="B104" s="115" t="str">
        <f>IF(AND(G104&lt;&gt;"",H104&gt;0,I104&lt;&gt;"",J104&lt;&gt;0,K104&lt;&gt;0),COUNT($B$11:B103)+1,"")</f>
        <v/>
      </c>
      <c r="C104" s="33"/>
      <c r="D104" s="89"/>
      <c r="E104" s="45"/>
      <c r="F104" s="66"/>
      <c r="G104" s="39"/>
      <c r="H104" s="112"/>
      <c r="I104" s="45"/>
      <c r="J104" s="112"/>
      <c r="K104" s="104" t="str">
        <f t="shared" si="1"/>
        <v/>
      </c>
      <c r="L104" s="96"/>
      <c r="M104" s="96"/>
      <c r="N104" s="33"/>
      <c r="O104" s="116" t="str">
        <f ca="1">IF(N104="","", INDIRECT("base!"&amp;ADDRESS(MATCH(N104,base!$C$2:'base'!$C$133,0)+1,4,4)))</f>
        <v/>
      </c>
      <c r="P104" s="39"/>
      <c r="Q104" s="116" t="str">
        <f ca="1">IF(P104="","", INDIRECT("base!"&amp;ADDRESS(MATCH(CONCATENATE(N104,"|",P104),base!$G$2:'base'!$G$1817,0)+1,6,4)))</f>
        <v/>
      </c>
      <c r="R104" s="39"/>
    </row>
    <row r="105" spans="1:18" x14ac:dyDescent="0.25">
      <c r="A105" s="45"/>
      <c r="B105" s="115" t="str">
        <f>IF(AND(G105&lt;&gt;"",H105&gt;0,I105&lt;&gt;"",J105&lt;&gt;0,K105&lt;&gt;0),COUNT($B$11:B104)+1,"")</f>
        <v/>
      </c>
      <c r="C105" s="33"/>
      <c r="D105" s="89"/>
      <c r="E105" s="45"/>
      <c r="F105" s="66"/>
      <c r="G105" s="39"/>
      <c r="H105" s="112"/>
      <c r="I105" s="45"/>
      <c r="J105" s="112"/>
      <c r="K105" s="104" t="str">
        <f t="shared" si="1"/>
        <v/>
      </c>
      <c r="L105" s="96"/>
      <c r="M105" s="96"/>
      <c r="N105" s="33"/>
      <c r="O105" s="116" t="str">
        <f ca="1">IF(N105="","", INDIRECT("base!"&amp;ADDRESS(MATCH(N105,base!$C$2:'base'!$C$133,0)+1,4,4)))</f>
        <v/>
      </c>
      <c r="P105" s="39"/>
      <c r="Q105" s="116" t="str">
        <f ca="1">IF(P105="","", INDIRECT("base!"&amp;ADDRESS(MATCH(CONCATENATE(N105,"|",P105),base!$G$2:'base'!$G$1817,0)+1,6,4)))</f>
        <v/>
      </c>
      <c r="R105" s="39"/>
    </row>
    <row r="106" spans="1:18" x14ac:dyDescent="0.25">
      <c r="A106" s="45"/>
      <c r="B106" s="115" t="str">
        <f>IF(AND(G106&lt;&gt;"",H106&gt;0,I106&lt;&gt;"",J106&lt;&gt;0,K106&lt;&gt;0),COUNT($B$11:B105)+1,"")</f>
        <v/>
      </c>
      <c r="C106" s="33"/>
      <c r="D106" s="89"/>
      <c r="E106" s="45"/>
      <c r="F106" s="66"/>
      <c r="G106" s="39"/>
      <c r="H106" s="112"/>
      <c r="I106" s="45"/>
      <c r="J106" s="112"/>
      <c r="K106" s="104" t="str">
        <f t="shared" si="1"/>
        <v/>
      </c>
      <c r="L106" s="96"/>
      <c r="M106" s="96"/>
      <c r="N106" s="33"/>
      <c r="O106" s="116" t="str">
        <f ca="1">IF(N106="","", INDIRECT("base!"&amp;ADDRESS(MATCH(N106,base!$C$2:'base'!$C$133,0)+1,4,4)))</f>
        <v/>
      </c>
      <c r="P106" s="39"/>
      <c r="Q106" s="116" t="str">
        <f ca="1">IF(P106="","", INDIRECT("base!"&amp;ADDRESS(MATCH(CONCATENATE(N106,"|",P106),base!$G$2:'base'!$G$1817,0)+1,6,4)))</f>
        <v/>
      </c>
      <c r="R106" s="39"/>
    </row>
    <row r="107" spans="1:18" x14ac:dyDescent="0.25">
      <c r="A107" s="45"/>
      <c r="B107" s="115" t="str">
        <f>IF(AND(G107&lt;&gt;"",H107&gt;0,I107&lt;&gt;"",J107&lt;&gt;0,K107&lt;&gt;0),COUNT($B$11:B106)+1,"")</f>
        <v/>
      </c>
      <c r="C107" s="33"/>
      <c r="D107" s="89"/>
      <c r="E107" s="45"/>
      <c r="F107" s="66"/>
      <c r="G107" s="39"/>
      <c r="H107" s="112"/>
      <c r="I107" s="45"/>
      <c r="J107" s="112"/>
      <c r="K107" s="104" t="str">
        <f t="shared" si="1"/>
        <v/>
      </c>
      <c r="L107" s="96"/>
      <c r="M107" s="96"/>
      <c r="N107" s="33"/>
      <c r="O107" s="116" t="str">
        <f ca="1">IF(N107="","", INDIRECT("base!"&amp;ADDRESS(MATCH(N107,base!$C$2:'base'!$C$133,0)+1,4,4)))</f>
        <v/>
      </c>
      <c r="P107" s="39"/>
      <c r="Q107" s="116" t="str">
        <f ca="1">IF(P107="","", INDIRECT("base!"&amp;ADDRESS(MATCH(CONCATENATE(N107,"|",P107),base!$G$2:'base'!$G$1817,0)+1,6,4)))</f>
        <v/>
      </c>
      <c r="R107" s="39"/>
    </row>
    <row r="108" spans="1:18" x14ac:dyDescent="0.25">
      <c r="A108" s="45"/>
      <c r="B108" s="115" t="str">
        <f>IF(AND(G108&lt;&gt;"",H108&gt;0,I108&lt;&gt;"",J108&lt;&gt;0,K108&lt;&gt;0),COUNT($B$11:B107)+1,"")</f>
        <v/>
      </c>
      <c r="C108" s="33"/>
      <c r="D108" s="89"/>
      <c r="E108" s="45"/>
      <c r="F108" s="66"/>
      <c r="G108" s="39"/>
      <c r="H108" s="112"/>
      <c r="I108" s="45"/>
      <c r="J108" s="112"/>
      <c r="K108" s="104" t="str">
        <f t="shared" si="1"/>
        <v/>
      </c>
      <c r="L108" s="96"/>
      <c r="M108" s="96"/>
      <c r="N108" s="33"/>
      <c r="O108" s="116" t="str">
        <f ca="1">IF(N108="","", INDIRECT("base!"&amp;ADDRESS(MATCH(N108,base!$C$2:'base'!$C$133,0)+1,4,4)))</f>
        <v/>
      </c>
      <c r="P108" s="39"/>
      <c r="Q108" s="116" t="str">
        <f ca="1">IF(P108="","", INDIRECT("base!"&amp;ADDRESS(MATCH(CONCATENATE(N108,"|",P108),base!$G$2:'base'!$G$1817,0)+1,6,4)))</f>
        <v/>
      </c>
      <c r="R108" s="39"/>
    </row>
    <row r="109" spans="1:18" x14ac:dyDescent="0.25">
      <c r="A109" s="45"/>
      <c r="B109" s="115" t="str">
        <f>IF(AND(G109&lt;&gt;"",H109&gt;0,I109&lt;&gt;"",J109&lt;&gt;0,K109&lt;&gt;0),COUNT($B$11:B108)+1,"")</f>
        <v/>
      </c>
      <c r="C109" s="33"/>
      <c r="D109" s="89"/>
      <c r="E109" s="45"/>
      <c r="F109" s="66"/>
      <c r="G109" s="39"/>
      <c r="H109" s="112"/>
      <c r="I109" s="45"/>
      <c r="J109" s="112"/>
      <c r="K109" s="104" t="str">
        <f t="shared" si="1"/>
        <v/>
      </c>
      <c r="L109" s="96"/>
      <c r="M109" s="96"/>
      <c r="N109" s="33"/>
      <c r="O109" s="116" t="str">
        <f ca="1">IF(N109="","", INDIRECT("base!"&amp;ADDRESS(MATCH(N109,base!$C$2:'base'!$C$133,0)+1,4,4)))</f>
        <v/>
      </c>
      <c r="P109" s="39"/>
      <c r="Q109" s="116" t="str">
        <f ca="1">IF(P109="","", INDIRECT("base!"&amp;ADDRESS(MATCH(CONCATENATE(N109,"|",P109),base!$G$2:'base'!$G$1817,0)+1,6,4)))</f>
        <v/>
      </c>
      <c r="R109" s="39"/>
    </row>
    <row r="110" spans="1:18" x14ac:dyDescent="0.25">
      <c r="A110" s="45"/>
      <c r="B110" s="115" t="str">
        <f>IF(AND(G110&lt;&gt;"",H110&gt;0,I110&lt;&gt;"",J110&lt;&gt;0,K110&lt;&gt;0),COUNT($B$11:B109)+1,"")</f>
        <v/>
      </c>
      <c r="C110" s="33"/>
      <c r="D110" s="89"/>
      <c r="E110" s="45"/>
      <c r="F110" s="66"/>
      <c r="G110" s="39"/>
      <c r="H110" s="112"/>
      <c r="I110" s="45"/>
      <c r="J110" s="112"/>
      <c r="K110" s="104" t="str">
        <f t="shared" si="1"/>
        <v/>
      </c>
      <c r="L110" s="96"/>
      <c r="M110" s="96"/>
      <c r="N110" s="33"/>
      <c r="O110" s="116" t="str">
        <f ca="1">IF(N110="","", INDIRECT("base!"&amp;ADDRESS(MATCH(N110,base!$C$2:'base'!$C$133,0)+1,4,4)))</f>
        <v/>
      </c>
      <c r="P110" s="39"/>
      <c r="Q110" s="116" t="str">
        <f ca="1">IF(P110="","", INDIRECT("base!"&amp;ADDRESS(MATCH(CONCATENATE(N110,"|",P110),base!$G$2:'base'!$G$1817,0)+1,6,4)))</f>
        <v/>
      </c>
      <c r="R110" s="39"/>
    </row>
    <row r="111" spans="1:18" x14ac:dyDescent="0.25">
      <c r="A111" s="45"/>
      <c r="B111" s="115" t="str">
        <f>IF(AND(G111&lt;&gt;"",H111&gt;0,I111&lt;&gt;"",J111&lt;&gt;0,K111&lt;&gt;0),COUNT($B$11:B110)+1,"")</f>
        <v/>
      </c>
      <c r="C111" s="33"/>
      <c r="D111" s="89"/>
      <c r="E111" s="45"/>
      <c r="F111" s="66"/>
      <c r="G111" s="39"/>
      <c r="H111" s="112"/>
      <c r="I111" s="45"/>
      <c r="J111" s="112"/>
      <c r="K111" s="104" t="str">
        <f t="shared" si="1"/>
        <v/>
      </c>
      <c r="L111" s="96"/>
      <c r="M111" s="96"/>
      <c r="N111" s="33"/>
      <c r="O111" s="116" t="str">
        <f ca="1">IF(N111="","", INDIRECT("base!"&amp;ADDRESS(MATCH(N111,base!$C$2:'base'!$C$133,0)+1,4,4)))</f>
        <v/>
      </c>
      <c r="P111" s="39"/>
      <c r="Q111" s="116" t="str">
        <f ca="1">IF(P111="","", INDIRECT("base!"&amp;ADDRESS(MATCH(CONCATENATE(N111,"|",P111),base!$G$2:'base'!$G$1817,0)+1,6,4)))</f>
        <v/>
      </c>
      <c r="R111" s="39"/>
    </row>
    <row r="112" spans="1:18" x14ac:dyDescent="0.25">
      <c r="A112" s="45"/>
      <c r="B112" s="115" t="str">
        <f>IF(AND(G112&lt;&gt;"",H112&gt;0,I112&lt;&gt;"",J112&lt;&gt;0,K112&lt;&gt;0),COUNT($B$11:B111)+1,"")</f>
        <v/>
      </c>
      <c r="C112" s="33"/>
      <c r="D112" s="89"/>
      <c r="E112" s="45"/>
      <c r="F112" s="66"/>
      <c r="G112" s="39"/>
      <c r="H112" s="112"/>
      <c r="I112" s="45"/>
      <c r="J112" s="112"/>
      <c r="K112" s="104" t="str">
        <f t="shared" si="1"/>
        <v/>
      </c>
      <c r="L112" s="96"/>
      <c r="M112" s="96"/>
      <c r="N112" s="33"/>
      <c r="O112" s="116" t="str">
        <f ca="1">IF(N112="","", INDIRECT("base!"&amp;ADDRESS(MATCH(N112,base!$C$2:'base'!$C$133,0)+1,4,4)))</f>
        <v/>
      </c>
      <c r="P112" s="39"/>
      <c r="Q112" s="116" t="str">
        <f ca="1">IF(P112="","", INDIRECT("base!"&amp;ADDRESS(MATCH(CONCATENATE(N112,"|",P112),base!$G$2:'base'!$G$1817,0)+1,6,4)))</f>
        <v/>
      </c>
      <c r="R112" s="39"/>
    </row>
    <row r="113" spans="1:18" x14ac:dyDescent="0.25">
      <c r="A113" s="45"/>
      <c r="B113" s="115" t="str">
        <f>IF(AND(G113&lt;&gt;"",H113&gt;0,I113&lt;&gt;"",J113&lt;&gt;0,K113&lt;&gt;0),COUNT($B$11:B112)+1,"")</f>
        <v/>
      </c>
      <c r="C113" s="33"/>
      <c r="D113" s="89"/>
      <c r="E113" s="45"/>
      <c r="F113" s="66"/>
      <c r="G113" s="39"/>
      <c r="H113" s="112"/>
      <c r="I113" s="45"/>
      <c r="J113" s="112"/>
      <c r="K113" s="104" t="str">
        <f t="shared" si="1"/>
        <v/>
      </c>
      <c r="L113" s="96"/>
      <c r="M113" s="96"/>
      <c r="N113" s="33"/>
      <c r="O113" s="116" t="str">
        <f ca="1">IF(N113="","", INDIRECT("base!"&amp;ADDRESS(MATCH(N113,base!$C$2:'base'!$C$133,0)+1,4,4)))</f>
        <v/>
      </c>
      <c r="P113" s="39"/>
      <c r="Q113" s="116" t="str">
        <f ca="1">IF(P113="","", INDIRECT("base!"&amp;ADDRESS(MATCH(CONCATENATE(N113,"|",P113),base!$G$2:'base'!$G$1817,0)+1,6,4)))</f>
        <v/>
      </c>
      <c r="R113" s="39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4" workbookViewId="0">
      <selection activeCell="D28" sqref="D28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1" customWidth="1"/>
    <col min="5" max="5" width="13.85546875" style="46" customWidth="1"/>
    <col min="6" max="6" width="13.140625" style="47" customWidth="1"/>
    <col min="7" max="7" width="11.5703125" style="113" customWidth="1"/>
    <col min="8" max="8" width="15.140625" style="41" bestFit="1" customWidth="1"/>
    <col min="9" max="9" width="8" style="97" hidden="1" customWidth="1"/>
    <col min="10" max="10" width="14.140625" style="98" hidden="1" customWidth="1"/>
    <col min="11" max="11" width="10.7109375" style="42" hidden="1" customWidth="1"/>
    <col min="12" max="12" width="11.28515625" style="40" customWidth="1"/>
    <col min="13" max="13" width="11.5703125" style="38" customWidth="1"/>
    <col min="14" max="14" width="11.28515625" style="38" customWidth="1"/>
    <col min="15" max="16384" width="9.140625" style="38"/>
  </cols>
  <sheetData>
    <row r="1" spans="1:12" customFormat="1" ht="16.5" thickBot="1" x14ac:dyDescent="0.3">
      <c r="A1" s="157" t="s">
        <v>3679</v>
      </c>
      <c r="B1" s="158"/>
      <c r="C1" s="158"/>
      <c r="D1" s="158"/>
      <c r="E1" s="158"/>
      <c r="F1" s="158"/>
      <c r="G1" s="158"/>
      <c r="H1" s="159"/>
      <c r="I1" s="99"/>
      <c r="J1" s="100"/>
      <c r="K1" s="2"/>
      <c r="L1" s="1"/>
    </row>
    <row r="2" spans="1:12" s="27" customFormat="1" ht="15.75" thickBot="1" x14ac:dyDescent="0.3">
      <c r="A2" s="30" t="s">
        <v>0</v>
      </c>
      <c r="B2" s="31"/>
      <c r="C2" s="160" t="str">
        <f>IF(Identificação!B2=0,"",Identificação!B2)</f>
        <v>Pregão Presencial</v>
      </c>
      <c r="D2" s="160"/>
      <c r="E2" s="28" t="s">
        <v>151</v>
      </c>
      <c r="F2" s="119">
        <f>IF(Identificação!E2=0,"",Identificação!E2)</f>
        <v>49</v>
      </c>
      <c r="G2" s="28" t="s">
        <v>152</v>
      </c>
      <c r="H2" s="29">
        <f>IF(Identificação!G2=0,"",Identificação!G2)</f>
        <v>2023</v>
      </c>
      <c r="I2" s="101"/>
      <c r="J2" s="101"/>
      <c r="K2" s="2"/>
    </row>
    <row r="3" spans="1:12" s="27" customFormat="1" ht="30.75" customHeight="1" thickBot="1" x14ac:dyDescent="0.3">
      <c r="A3" s="138" t="s">
        <v>153</v>
      </c>
      <c r="B3" s="139"/>
      <c r="C3" s="140" t="str">
        <f>IF(Identificação!B3=0,"",Identificação!B3)</f>
        <v>REGISTRO DE PREÇOS DE COMBUSTIVEIS E PEÇAS PARA A FROTA DO MUNICIPIO</v>
      </c>
      <c r="D3" s="140"/>
      <c r="E3" s="140"/>
      <c r="F3" s="140"/>
      <c r="G3" s="140"/>
      <c r="H3" s="141"/>
      <c r="I3" s="101"/>
      <c r="J3" s="101"/>
    </row>
    <row r="4" spans="1:12" s="27" customFormat="1" ht="15.75" thickBot="1" x14ac:dyDescent="0.3">
      <c r="A4" s="18" t="s">
        <v>3793</v>
      </c>
      <c r="B4" s="26"/>
      <c r="C4" s="129"/>
      <c r="D4" s="129"/>
      <c r="E4" s="129"/>
      <c r="F4" s="129"/>
      <c r="G4" s="22" t="s">
        <v>3754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161">
        <f>SUMIFS(H12:H39953,B12:B39953,"&gt;0",H12:H39953,"&lt;&gt;0")</f>
        <v>0</v>
      </c>
      <c r="D6" s="162"/>
      <c r="E6" s="5"/>
      <c r="F6" s="5"/>
      <c r="G6" s="6"/>
      <c r="I6" s="101"/>
      <c r="J6" s="101"/>
    </row>
    <row r="7" spans="1:12" s="27" customFormat="1" x14ac:dyDescent="0.25">
      <c r="A7" s="87" t="s">
        <v>3823</v>
      </c>
      <c r="B7" s="16"/>
      <c r="C7" s="16"/>
      <c r="D7" s="17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3944</v>
      </c>
      <c r="B8" s="87"/>
      <c r="C8" s="87"/>
      <c r="D8" s="17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49" t="s">
        <v>3755</v>
      </c>
      <c r="B10" s="149" t="s">
        <v>3756</v>
      </c>
      <c r="C10" s="149" t="s">
        <v>3677</v>
      </c>
      <c r="D10" s="151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0"/>
      <c r="B11" s="150"/>
      <c r="C11" s="150"/>
      <c r="D11" s="152"/>
      <c r="E11" s="51" t="s">
        <v>3758</v>
      </c>
      <c r="F11" s="23" t="s">
        <v>3759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4" t="str">
        <f>IF('Orçamento-base'!A12&gt;0,'Orçamento-base'!A12,"")</f>
        <v/>
      </c>
      <c r="B12" s="109">
        <f>'Orçamento-base'!B12</f>
        <v>1</v>
      </c>
      <c r="C12" s="64">
        <f>IF('Orçamento-base'!C12&gt;0,'Orçamento-base'!C12,"")</f>
        <v>1</v>
      </c>
      <c r="D12" s="52" t="str">
        <f>IF('Orçamento-base'!G12&gt;0,'Orçamento-base'!G12,"")</f>
        <v>gasolina comum</v>
      </c>
      <c r="E12" s="114">
        <f>IF('Orçamento-base'!H12&gt;0,'Orçamento-base'!H12,"")</f>
        <v>50000</v>
      </c>
      <c r="F12" s="52" t="str">
        <f>IF('Orçamento-base'!I12&gt;0,'Orçamento-base'!I12,"")</f>
        <v>l</v>
      </c>
      <c r="G12" s="112"/>
      <c r="H12" s="52" t="str">
        <f>IFERROR(IF(E12*G12&lt;&gt;0,ROUND(ROUND(E12,4)*ROUND(G12,4),2),""),"")</f>
        <v/>
      </c>
      <c r="I12" s="96"/>
      <c r="J12" s="96"/>
      <c r="K12" s="44"/>
    </row>
    <row r="13" spans="1:12" x14ac:dyDescent="0.25">
      <c r="A13" s="64" t="str">
        <f>IF('Orçamento-base'!A13&gt;0,'Orçamento-base'!A13,"")</f>
        <v/>
      </c>
      <c r="B13" s="109">
        <f>'Orçamento-base'!B13</f>
        <v>2</v>
      </c>
      <c r="C13" s="64">
        <f>IF('Orçamento-base'!C13&gt;0,'Orçamento-base'!C13,"")</f>
        <v>2</v>
      </c>
      <c r="D13" s="52" t="str">
        <f>IF('Orçamento-base'!G13&gt;0,'Orçamento-base'!G13,"")</f>
        <v>diesel s-500</v>
      </c>
      <c r="E13" s="114">
        <f>IF('Orçamento-base'!H13&gt;0,'Orçamento-base'!H13,"")</f>
        <v>100000</v>
      </c>
      <c r="F13" s="52" t="str">
        <f>IF('Orçamento-base'!I13&gt;0,'Orçamento-base'!I13,"")</f>
        <v>l</v>
      </c>
      <c r="G13" s="112"/>
      <c r="H13" s="52" t="str">
        <f>IFERROR(IF(E13*G13&lt;&gt;0,ROUND(ROUND(E13,4)*ROUND(G13,4),2),""),"")</f>
        <v/>
      </c>
      <c r="I13" s="96"/>
      <c r="J13" s="96"/>
      <c r="K13" s="44"/>
      <c r="L13" s="38"/>
    </row>
    <row r="14" spans="1:12" x14ac:dyDescent="0.25">
      <c r="B14" s="109">
        <f>'Orçamento-base'!B14</f>
        <v>3</v>
      </c>
      <c r="C14" s="109">
        <f>IF('Orçamento-base'!C14&gt;0,'Orçamento-base'!C14,"")</f>
        <v>3</v>
      </c>
      <c r="D14" s="104" t="str">
        <f>IF('Orçamento-base'!G14&gt;0,'Orçamento-base'!G14,"")</f>
        <v>diesel s10</v>
      </c>
      <c r="E14" s="117">
        <f>IF('Orçamento-base'!H14&gt;0,'Orçamento-base'!H14,"")</f>
        <v>200000</v>
      </c>
      <c r="F14" s="104" t="str">
        <f>IF('Orçamento-base'!I14&gt;0,'Orçamento-base'!I14,"")</f>
        <v>l</v>
      </c>
      <c r="G14" s="112"/>
      <c r="H14" s="104" t="str">
        <f t="shared" ref="H14:H38" si="0">IFERROR(IF(E14*G14&lt;&gt;0,ROUND(ROUND(E14,4)*ROUND(G14,4),2),""),"")</f>
        <v/>
      </c>
    </row>
    <row r="15" spans="1:12" x14ac:dyDescent="0.25">
      <c r="B15" s="109">
        <f>'Orçamento-base'!B15</f>
        <v>4</v>
      </c>
      <c r="C15" s="109">
        <f>IF('Orçamento-base'!C15&gt;0,'Orçamento-base'!C15,"")</f>
        <v>4</v>
      </c>
      <c r="D15" s="104" t="str">
        <f>IF('Orçamento-base'!G15&gt;0,'Orçamento-base'!G15,"")</f>
        <v>etanol</v>
      </c>
      <c r="E15" s="117">
        <v>30000</v>
      </c>
      <c r="F15" s="104" t="str">
        <f>IF('Orçamento-base'!I15&gt;0,'Orçamento-base'!I15,"")</f>
        <v>l</v>
      </c>
      <c r="G15" s="112"/>
      <c r="H15" s="104" t="str">
        <f t="shared" si="0"/>
        <v/>
      </c>
    </row>
    <row r="16" spans="1:12" x14ac:dyDescent="0.25">
      <c r="B16" s="109">
        <f>'Orçamento-base'!B16</f>
        <v>5</v>
      </c>
      <c r="C16" s="109">
        <f>IF('Orçamento-base'!C16&gt;0,'Orçamento-base'!C16,"")</f>
        <v>5</v>
      </c>
      <c r="D16" s="104" t="str">
        <f>IF('Orçamento-base'!G16&gt;0,'Orçamento-base'!G16,"")</f>
        <v>Arla 32</v>
      </c>
      <c r="E16" s="117">
        <f>IF('Orçamento-base'!H16&gt;0,'Orçamento-base'!H16,"")</f>
        <v>10000</v>
      </c>
      <c r="F16" s="104" t="str">
        <f>IF('Orçamento-base'!I16&gt;0,'Orçamento-base'!I16,"")</f>
        <v>l</v>
      </c>
      <c r="G16" s="112"/>
      <c r="H16" s="104" t="str">
        <f t="shared" si="0"/>
        <v/>
      </c>
    </row>
    <row r="17" spans="2:8" x14ac:dyDescent="0.25">
      <c r="B17" s="109">
        <f>'Orçamento-base'!B17</f>
        <v>6</v>
      </c>
      <c r="C17" s="109">
        <f>IF('Orçamento-base'!C17&gt;0,'Orçamento-base'!C17,"")</f>
        <v>6</v>
      </c>
      <c r="D17" s="104" t="str">
        <f>IF('Orçamento-base'!G17&gt;0,'Orçamento-base'!G17,"")</f>
        <v>olo lubrificante  para motores dois tempos</v>
      </c>
      <c r="E17" s="117">
        <v>100</v>
      </c>
      <c r="F17" s="104" t="str">
        <f>IF('Orçamento-base'!I17&gt;0,'Orçamento-base'!I17,"")</f>
        <v>un</v>
      </c>
      <c r="G17" s="112"/>
      <c r="H17" s="104" t="str">
        <f t="shared" si="0"/>
        <v/>
      </c>
    </row>
    <row r="18" spans="2:8" x14ac:dyDescent="0.25">
      <c r="B18" s="109">
        <f>'Orçamento-base'!B18</f>
        <v>7</v>
      </c>
      <c r="C18" s="109">
        <f>IF('Orçamento-base'!C18&gt;0,'Orçamento-base'!C18,"")</f>
        <v>7</v>
      </c>
      <c r="D18" s="104" t="str">
        <f>IF('Orçamento-base'!G18&gt;0,'Orçamento-base'!G18,"")</f>
        <v>oleo lubrificante para corrente  de motosserra</v>
      </c>
      <c r="E18" s="117">
        <v>25</v>
      </c>
      <c r="F18" s="104" t="str">
        <f>IF('Orçamento-base'!I18&gt;0,'Orçamento-base'!I18,"")</f>
        <v>un</v>
      </c>
      <c r="G18" s="112"/>
      <c r="H18" s="104" t="str">
        <f t="shared" si="0"/>
        <v/>
      </c>
    </row>
    <row r="19" spans="2:8" x14ac:dyDescent="0.25">
      <c r="B19" s="109">
        <f>'Orçamento-base'!B19</f>
        <v>8</v>
      </c>
      <c r="C19" s="109">
        <f>IF('Orçamento-base'!C19&gt;0,'Orçamento-base'!C19,"")</f>
        <v>8</v>
      </c>
      <c r="D19" s="104" t="str">
        <f>IF('Orçamento-base'!G19&gt;0,'Orçamento-base'!G19,"")</f>
        <v>Oleo hidráulico I SO 68</v>
      </c>
      <c r="E19" s="117">
        <v>100</v>
      </c>
      <c r="F19" s="104" t="str">
        <f>IF('Orçamento-base'!I19&gt;0,'Orçamento-base'!I19,"")</f>
        <v>un</v>
      </c>
      <c r="G19" s="112"/>
      <c r="H19" s="104" t="str">
        <f t="shared" si="0"/>
        <v/>
      </c>
    </row>
    <row r="20" spans="2:8" x14ac:dyDescent="0.25">
      <c r="B20" s="109">
        <f>'Orçamento-base'!B20</f>
        <v>9</v>
      </c>
      <c r="C20" s="109">
        <f>IF('Orçamento-base'!C20&gt;0,'Orçamento-base'!C20,"")</f>
        <v>9</v>
      </c>
      <c r="D20" s="104" t="str">
        <f>IF('Orçamento-base'!G20&gt;0,'Orçamento-base'!G20,"")</f>
        <v>Oleo lubrificante multiviscoco</v>
      </c>
      <c r="E20" s="117">
        <f>IF('Orçamento-base'!H20&gt;0,'Orçamento-base'!H20,"")</f>
        <v>75</v>
      </c>
      <c r="F20" s="104" t="str">
        <f>IF('Orçamento-base'!I20&gt;0,'Orçamento-base'!I20,"")</f>
        <v>un</v>
      </c>
      <c r="G20" s="112"/>
      <c r="H20" s="104" t="str">
        <f t="shared" si="0"/>
        <v/>
      </c>
    </row>
    <row r="21" spans="2:8" hidden="1" x14ac:dyDescent="0.25">
      <c r="B21" s="109" t="str">
        <f>'Orçamento-base'!B21</f>
        <v/>
      </c>
      <c r="C21" s="109">
        <f>IF('Orçamento-base'!C21&gt;0,'Orçamento-base'!C21,"")</f>
        <v>10</v>
      </c>
      <c r="D21" s="104" t="str">
        <f>IF('Orçamento-base'!G21&gt;0,'Orçamento-base'!G21,"")</f>
        <v>graxa para rolamento temperatura 0 a 130 ºC</v>
      </c>
      <c r="E21" s="117" t="str">
        <f>IF('Orçamento-base'!H21&gt;0,'Orçamento-base'!H21,"")</f>
        <v/>
      </c>
      <c r="F21" s="104" t="str">
        <f>IF('Orçamento-base'!I21&gt;0,'Orçamento-base'!I21,"")</f>
        <v>un</v>
      </c>
      <c r="G21" s="112"/>
      <c r="H21" s="104" t="str">
        <f t="shared" si="0"/>
        <v/>
      </c>
    </row>
    <row r="22" spans="2:8" x14ac:dyDescent="0.25">
      <c r="B22" s="109">
        <v>10</v>
      </c>
      <c r="C22" s="109">
        <v>10</v>
      </c>
      <c r="D22" s="104" t="str">
        <f>IF('Orçamento-base'!G22&gt;0,'Orçamento-base'!G22,"")</f>
        <v>graxa para rolamento temperatura -10 a 250ºC</v>
      </c>
      <c r="E22" s="117">
        <v>50</v>
      </c>
      <c r="F22" s="104" t="str">
        <f>IF('Orçamento-base'!I22&gt;0,'Orçamento-base'!I22,"")</f>
        <v>un</v>
      </c>
      <c r="G22" s="112"/>
      <c r="H22" s="104" t="str">
        <f t="shared" si="0"/>
        <v/>
      </c>
    </row>
    <row r="23" spans="2:8" x14ac:dyDescent="0.25">
      <c r="B23" s="109">
        <v>11</v>
      </c>
      <c r="C23" s="109">
        <v>11</v>
      </c>
      <c r="D23" s="104" t="str">
        <f>IF('Orçamento-base'!G23&gt;0,'Orçamento-base'!G23,"")</f>
        <v>bateria automotiva selada 45 e/ou 48 amperes</v>
      </c>
      <c r="E23" s="117">
        <f>IF('Orçamento-base'!H23&gt;0,'Orçamento-base'!H23,"")</f>
        <v>25</v>
      </c>
      <c r="F23" s="104" t="str">
        <f>IF('Orçamento-base'!I23&gt;0,'Orçamento-base'!I23,"")</f>
        <v>pc</v>
      </c>
      <c r="G23" s="112"/>
      <c r="H23" s="104" t="str">
        <f t="shared" si="0"/>
        <v/>
      </c>
    </row>
    <row r="24" spans="2:8" x14ac:dyDescent="0.25">
      <c r="B24" s="109">
        <v>12</v>
      </c>
      <c r="C24" s="109">
        <v>12</v>
      </c>
      <c r="D24" s="104" t="str">
        <f>IF('Orçamento-base'!G24&gt;0,'Orçamento-base'!G24,"")</f>
        <v>bateria automotiva selada 60 amperes</v>
      </c>
      <c r="E24" s="117">
        <f>IF('Orçamento-base'!H24&gt;0,'Orçamento-base'!H24,"")</f>
        <v>25</v>
      </c>
      <c r="F24" s="104" t="str">
        <f>IF('Orçamento-base'!I24&gt;0,'Orçamento-base'!I24,"")</f>
        <v>pc</v>
      </c>
      <c r="G24" s="112"/>
      <c r="H24" s="104" t="str">
        <f t="shared" si="0"/>
        <v/>
      </c>
    </row>
    <row r="25" spans="2:8" x14ac:dyDescent="0.25">
      <c r="B25" s="109">
        <v>13</v>
      </c>
      <c r="C25" s="109">
        <v>13</v>
      </c>
      <c r="D25" s="104" t="str">
        <f>IF('Orçamento-base'!G25&gt;0,'Orçamento-base'!G25,"")</f>
        <v>bateria automotiva selada 100 amperes</v>
      </c>
      <c r="E25" s="117">
        <f>IF('Orçamento-base'!H25&gt;0,'Orçamento-base'!H25,"")</f>
        <v>25</v>
      </c>
      <c r="F25" s="104" t="str">
        <f>IF('Orçamento-base'!I25&gt;0,'Orçamento-base'!I25,"")</f>
        <v>pc</v>
      </c>
      <c r="G25" s="112"/>
      <c r="H25" s="104" t="str">
        <f t="shared" si="0"/>
        <v/>
      </c>
    </row>
    <row r="26" spans="2:8" x14ac:dyDescent="0.25">
      <c r="B26" s="109">
        <v>14</v>
      </c>
      <c r="C26" s="109">
        <v>14</v>
      </c>
      <c r="D26" s="104" t="str">
        <f>IF('Orçamento-base'!G26&gt;0,'Orçamento-base'!G26,"")</f>
        <v>bateria automotiva selada 150 amperes</v>
      </c>
      <c r="E26" s="117">
        <f>IF('Orçamento-base'!H26&gt;0,'Orçamento-base'!H26,"")</f>
        <v>25</v>
      </c>
      <c r="F26" s="104" t="str">
        <f>IF('Orçamento-base'!I26&gt;0,'Orçamento-base'!I26,"")</f>
        <v>pc</v>
      </c>
      <c r="G26" s="112"/>
      <c r="H26" s="104" t="str">
        <f t="shared" si="0"/>
        <v/>
      </c>
    </row>
    <row r="27" spans="2:8" x14ac:dyDescent="0.25">
      <c r="B27" s="109">
        <v>15</v>
      </c>
      <c r="C27" s="109">
        <v>15</v>
      </c>
      <c r="D27" s="104" t="s">
        <v>3989</v>
      </c>
      <c r="E27" s="117">
        <v>25</v>
      </c>
      <c r="F27" s="104" t="s">
        <v>3786</v>
      </c>
      <c r="G27" s="112"/>
      <c r="H27" s="104" t="str">
        <f t="shared" si="0"/>
        <v/>
      </c>
    </row>
    <row r="28" spans="2:8" x14ac:dyDescent="0.25">
      <c r="B28" s="109">
        <v>16</v>
      </c>
      <c r="C28" s="109">
        <v>16</v>
      </c>
      <c r="D28" s="104" t="s">
        <v>3990</v>
      </c>
      <c r="E28" s="117">
        <v>25</v>
      </c>
      <c r="F28" s="104" t="s">
        <v>3786</v>
      </c>
      <c r="G28" s="112"/>
      <c r="H28" s="104" t="str">
        <f t="shared" si="0"/>
        <v/>
      </c>
    </row>
    <row r="29" spans="2:8" x14ac:dyDescent="0.25">
      <c r="B29" s="109">
        <v>17</v>
      </c>
      <c r="C29" s="109">
        <v>17</v>
      </c>
      <c r="D29" s="104" t="s">
        <v>3991</v>
      </c>
      <c r="E29" s="117">
        <v>25</v>
      </c>
      <c r="F29" s="104" t="s">
        <v>3786</v>
      </c>
      <c r="G29" s="112"/>
      <c r="H29" s="104" t="str">
        <f t="shared" si="0"/>
        <v/>
      </c>
    </row>
    <row r="30" spans="2:8" x14ac:dyDescent="0.25">
      <c r="B30" s="109">
        <v>18</v>
      </c>
      <c r="C30" s="109">
        <v>18</v>
      </c>
      <c r="D30" s="104" t="s">
        <v>3992</v>
      </c>
      <c r="E30" s="117">
        <v>25</v>
      </c>
      <c r="F30" s="104" t="s">
        <v>3786</v>
      </c>
      <c r="G30" s="112"/>
      <c r="H30" s="104" t="str">
        <f t="shared" si="0"/>
        <v/>
      </c>
    </row>
    <row r="31" spans="2:8" x14ac:dyDescent="0.25">
      <c r="B31" s="109" t="str">
        <f>'Orçamento-base'!B31</f>
        <v/>
      </c>
      <c r="C31" s="109" t="str">
        <f>IF('Orçamento-base'!C31&gt;0,'Orçamento-base'!C31,"")</f>
        <v/>
      </c>
      <c r="D31" s="104" t="str">
        <f>IF('Orçamento-base'!G31&gt;0,'Orçamento-base'!G31,"")</f>
        <v/>
      </c>
      <c r="E31" s="117" t="str">
        <f>IF('Orçamento-base'!H31&gt;0,'Orçamento-base'!H31,"")</f>
        <v/>
      </c>
      <c r="F31" s="104" t="str">
        <f>IF('Orçamento-base'!I31&gt;0,'Orçamento-base'!I31,"")</f>
        <v/>
      </c>
      <c r="G31" s="112"/>
      <c r="H31" s="104" t="str">
        <f t="shared" si="0"/>
        <v/>
      </c>
    </row>
    <row r="32" spans="2:8" x14ac:dyDescent="0.25">
      <c r="B32" s="109" t="str">
        <f>'Orçamento-base'!B32</f>
        <v/>
      </c>
      <c r="C32" s="109" t="str">
        <f>IF('Orçamento-base'!C32&gt;0,'Orçamento-base'!C32,"")</f>
        <v/>
      </c>
      <c r="D32" s="104" t="str">
        <f>IF('Orçamento-base'!G32&gt;0,'Orçamento-base'!G32,"")</f>
        <v/>
      </c>
      <c r="E32" s="117" t="str">
        <f>IF('Orçamento-base'!H32&gt;0,'Orçamento-base'!H32,"")</f>
        <v/>
      </c>
      <c r="F32" s="104" t="str">
        <f>IF('Orçamento-base'!I32&gt;0,'Orçamento-base'!I32,"")</f>
        <v/>
      </c>
      <c r="G32" s="112"/>
      <c r="H32" s="104" t="str">
        <f t="shared" si="0"/>
        <v/>
      </c>
    </row>
    <row r="33" spans="2:8" x14ac:dyDescent="0.25">
      <c r="B33" s="109" t="str">
        <f>'Orçamento-base'!B33</f>
        <v/>
      </c>
      <c r="C33" s="109" t="str">
        <f>IF('Orçamento-base'!C33&gt;0,'Orçamento-base'!C33,"")</f>
        <v/>
      </c>
      <c r="D33" s="104" t="str">
        <f>IF('Orçamento-base'!G33&gt;0,'Orçamento-base'!G33,"")</f>
        <v/>
      </c>
      <c r="E33" s="117" t="str">
        <f>IF('Orçamento-base'!H33&gt;0,'Orçamento-base'!H33,"")</f>
        <v/>
      </c>
      <c r="F33" s="104" t="str">
        <f>IF('Orçamento-base'!I33&gt;0,'Orçamento-base'!I33,"")</f>
        <v/>
      </c>
      <c r="G33" s="112"/>
      <c r="H33" s="104" t="str">
        <f t="shared" si="0"/>
        <v/>
      </c>
    </row>
    <row r="34" spans="2:8" x14ac:dyDescent="0.25">
      <c r="B34" s="109" t="str">
        <f>'Orçamento-base'!B34</f>
        <v/>
      </c>
      <c r="C34" s="109" t="str">
        <f>IF('Orçamento-base'!C34&gt;0,'Orçamento-base'!C34,"")</f>
        <v/>
      </c>
      <c r="D34" s="104" t="str">
        <f>IF('Orçamento-base'!G34&gt;0,'Orçamento-base'!G34,"")</f>
        <v/>
      </c>
      <c r="E34" s="117" t="str">
        <f>IF('Orçamento-base'!H34&gt;0,'Orçamento-base'!H34,"")</f>
        <v/>
      </c>
      <c r="F34" s="104" t="str">
        <f>IF('Orçamento-base'!I34&gt;0,'Orçamento-base'!I34,"")</f>
        <v/>
      </c>
      <c r="G34" s="112"/>
      <c r="H34" s="104" t="str">
        <f t="shared" si="0"/>
        <v/>
      </c>
    </row>
    <row r="35" spans="2:8" x14ac:dyDescent="0.25">
      <c r="B35" s="109" t="str">
        <f>'Orçamento-base'!B35</f>
        <v/>
      </c>
      <c r="C35" s="109" t="str">
        <f>IF('Orçamento-base'!C35&gt;0,'Orçamento-base'!C35,"")</f>
        <v/>
      </c>
      <c r="D35" s="104" t="str">
        <f>IF('Orçamento-base'!G35&gt;0,'Orçamento-base'!G35,"")</f>
        <v/>
      </c>
      <c r="E35" s="117" t="str">
        <f>IF('Orçamento-base'!H35&gt;0,'Orçamento-base'!H35,"")</f>
        <v/>
      </c>
      <c r="F35" s="104" t="str">
        <f>IF('Orçamento-base'!I35&gt;0,'Orçamento-base'!I35,"")</f>
        <v/>
      </c>
      <c r="G35" s="112"/>
      <c r="H35" s="104" t="str">
        <f t="shared" si="0"/>
        <v/>
      </c>
    </row>
    <row r="36" spans="2:8" x14ac:dyDescent="0.25">
      <c r="B36" s="109" t="str">
        <f>'Orçamento-base'!B36</f>
        <v/>
      </c>
      <c r="C36" s="109" t="str">
        <f>IF('Orçamento-base'!C36&gt;0,'Orçamento-base'!C36,"")</f>
        <v/>
      </c>
      <c r="D36" s="104" t="str">
        <f>IF('Orçamento-base'!G36&gt;0,'Orçamento-base'!G36,"")</f>
        <v/>
      </c>
      <c r="E36" s="117" t="str">
        <f>IF('Orçamento-base'!H36&gt;0,'Orçamento-base'!H36,"")</f>
        <v/>
      </c>
      <c r="F36" s="104" t="str">
        <f>IF('Orçamento-base'!I36&gt;0,'Orçamento-base'!I36,"")</f>
        <v/>
      </c>
      <c r="G36" s="112"/>
      <c r="H36" s="104" t="str">
        <f t="shared" si="0"/>
        <v/>
      </c>
    </row>
    <row r="37" spans="2:8" x14ac:dyDescent="0.25">
      <c r="B37" s="109" t="str">
        <f>'Orçamento-base'!B37</f>
        <v/>
      </c>
      <c r="C37" s="109" t="str">
        <f>IF('Orçamento-base'!C37&gt;0,'Orçamento-base'!C37,"")</f>
        <v/>
      </c>
      <c r="D37" s="104" t="str">
        <f>IF('Orçamento-base'!G37&gt;0,'Orçamento-base'!G37,"")</f>
        <v/>
      </c>
      <c r="E37" s="117" t="str">
        <f>IF('Orçamento-base'!H37&gt;0,'Orçamento-base'!H37,"")</f>
        <v/>
      </c>
      <c r="F37" s="104" t="str">
        <f>IF('Orçamento-base'!I37&gt;0,'Orçamento-base'!I37,"")</f>
        <v/>
      </c>
      <c r="G37" s="112"/>
      <c r="H37" s="104" t="str">
        <f t="shared" si="0"/>
        <v/>
      </c>
    </row>
    <row r="38" spans="2:8" x14ac:dyDescent="0.25">
      <c r="B38" s="109" t="str">
        <f>'Orçamento-base'!B38</f>
        <v/>
      </c>
      <c r="C38" s="109" t="str">
        <f>IF('Orçamento-base'!C38&gt;0,'Orçamento-base'!C38,"")</f>
        <v/>
      </c>
      <c r="D38" s="104" t="str">
        <f>IF('Orçamento-base'!G38&gt;0,'Orçamento-base'!G38,"")</f>
        <v/>
      </c>
      <c r="E38" s="117" t="str">
        <f>IF('Orçamento-base'!H38&gt;0,'Orçamento-base'!H38,"")</f>
        <v/>
      </c>
      <c r="F38" s="104" t="str">
        <f>IF('Orçamento-base'!I38&gt;0,'Orçamento-base'!I38,"")</f>
        <v/>
      </c>
      <c r="G38" s="112"/>
      <c r="H38" s="104" t="str">
        <f t="shared" si="0"/>
        <v/>
      </c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3792</v>
      </c>
      <c r="C1" s="84" t="s">
        <v>177</v>
      </c>
      <c r="D1" s="84" t="s">
        <v>3801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3791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3791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3791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3791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3791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3812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3806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3822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3819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3820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3807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3821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3805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3813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3808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3810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3809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3811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3817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3815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3816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3814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3791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3791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3791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3791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3791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3812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3806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3822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3819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3820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3807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3821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3805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3813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3808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3810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3809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3811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3817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3815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3816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3814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15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15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15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15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15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15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15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15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15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15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15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15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15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15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15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15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15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15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15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15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15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15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15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15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15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15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15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15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15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15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15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15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15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15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15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15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15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15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15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15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15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15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15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15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15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15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15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15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15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15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15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15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15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15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15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15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15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15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15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15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15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15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15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15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15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15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15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15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15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15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15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15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15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15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15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3798</v>
      </c>
    </row>
    <row r="3209" spans="1:5" ht="15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15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15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15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15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15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15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15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15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15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15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15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15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15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15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15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15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15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15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15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15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15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15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15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15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15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15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15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15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15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15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15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15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15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15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3799</v>
      </c>
    </row>
    <row r="3244" spans="1:5" ht="15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15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15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15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15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15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15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15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15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15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15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15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15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15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15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15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15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15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15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15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15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15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15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15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15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15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15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15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15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15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15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15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3800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3788</v>
      </c>
      <c r="C1" s="70" t="s">
        <v>177</v>
      </c>
      <c r="D1" s="70" t="s">
        <v>3789</v>
      </c>
      <c r="E1" s="70" t="s">
        <v>3790</v>
      </c>
      <c r="F1" s="73" t="s">
        <v>169</v>
      </c>
      <c r="G1" s="70" t="s">
        <v>3792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3818</v>
      </c>
      <c r="F1" s="80" t="s">
        <v>178</v>
      </c>
      <c r="I1" s="107" t="s">
        <v>3747</v>
      </c>
      <c r="J1" s="107" t="s">
        <v>3746</v>
      </c>
      <c r="K1" s="80" t="s">
        <v>1</v>
      </c>
      <c r="L1" s="80" t="s">
        <v>169</v>
      </c>
      <c r="M1" s="80" t="s">
        <v>3688</v>
      </c>
      <c r="N1" s="80" t="s">
        <v>3780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1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1" t="s">
        <v>3896</v>
      </c>
      <c r="J4" s="11" t="s">
        <v>3896</v>
      </c>
      <c r="K4" s="82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1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1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1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1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1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1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1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1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1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" t="s">
        <v>3707</v>
      </c>
      <c r="J16" s="11" t="s">
        <v>3708</v>
      </c>
      <c r="K16" t="s">
        <v>9</v>
      </c>
    </row>
    <row r="17" spans="3:11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3901</v>
      </c>
      <c r="J17" s="11" t="s">
        <v>3902</v>
      </c>
      <c r="K17" t="s">
        <v>7</v>
      </c>
    </row>
    <row r="18" spans="3:11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1" t="s">
        <v>3845</v>
      </c>
      <c r="J18" s="11" t="s">
        <v>3846</v>
      </c>
    </row>
    <row r="19" spans="3:11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1" t="s">
        <v>3842</v>
      </c>
      <c r="J19" s="11" t="s">
        <v>3842</v>
      </c>
    </row>
    <row r="20" spans="3:11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1" t="s">
        <v>3848</v>
      </c>
      <c r="J20" s="11" t="s">
        <v>3847</v>
      </c>
    </row>
    <row r="21" spans="3:11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1" t="s">
        <v>3936</v>
      </c>
      <c r="J21" s="11" t="s">
        <v>3938</v>
      </c>
    </row>
    <row r="22" spans="3:11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1" t="s">
        <v>3937</v>
      </c>
      <c r="J22" s="11" t="s">
        <v>3939</v>
      </c>
    </row>
    <row r="23" spans="3:11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1" t="s">
        <v>3946</v>
      </c>
      <c r="J23" s="11" t="s">
        <v>3947</v>
      </c>
    </row>
    <row r="24" spans="3:11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" t="s">
        <v>3711</v>
      </c>
      <c r="J24" s="11" t="s">
        <v>3712</v>
      </c>
    </row>
    <row r="25" spans="3:11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1" t="s">
        <v>3841</v>
      </c>
      <c r="J25" s="11" t="s">
        <v>3839</v>
      </c>
    </row>
    <row r="26" spans="3:11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" t="s">
        <v>3893</v>
      </c>
      <c r="J26" s="11" t="s">
        <v>3894</v>
      </c>
    </row>
    <row r="27" spans="3:11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3903</v>
      </c>
      <c r="J27" s="11" t="s">
        <v>3904</v>
      </c>
    </row>
    <row r="28" spans="3:11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3905</v>
      </c>
      <c r="J28" s="11" t="s">
        <v>3906</v>
      </c>
    </row>
    <row r="29" spans="3:11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3709</v>
      </c>
      <c r="J29" s="11" t="s">
        <v>3710</v>
      </c>
    </row>
    <row r="30" spans="3:11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3960</v>
      </c>
      <c r="J30" s="11" t="s">
        <v>3959</v>
      </c>
    </row>
    <row r="31" spans="3:11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1" t="s">
        <v>3843</v>
      </c>
      <c r="J31" s="11" t="s">
        <v>3844</v>
      </c>
    </row>
    <row r="32" spans="3:11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3703</v>
      </c>
      <c r="J32" s="11" t="s">
        <v>18</v>
      </c>
    </row>
    <row r="33" spans="3:10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" t="s">
        <v>3713</v>
      </c>
      <c r="J33" s="11" t="s">
        <v>3713</v>
      </c>
    </row>
    <row r="34" spans="3:10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1" t="s">
        <v>3849</v>
      </c>
      <c r="J34" s="11" t="s">
        <v>3849</v>
      </c>
    </row>
    <row r="35" spans="3:10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3714</v>
      </c>
      <c r="J35" s="11" t="s">
        <v>3715</v>
      </c>
    </row>
    <row r="36" spans="3:10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3784</v>
      </c>
      <c r="J36" s="11" t="s">
        <v>3785</v>
      </c>
    </row>
    <row r="37" spans="3:10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" t="s">
        <v>3716</v>
      </c>
      <c r="J37" s="11" t="s">
        <v>3717</v>
      </c>
    </row>
    <row r="38" spans="3:10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3718</v>
      </c>
      <c r="J38" s="11" t="s">
        <v>3719</v>
      </c>
    </row>
    <row r="39" spans="3:10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3907</v>
      </c>
      <c r="J39" s="11" t="s">
        <v>3908</v>
      </c>
    </row>
    <row r="40" spans="3:10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3909</v>
      </c>
      <c r="J40" s="11" t="s">
        <v>3910</v>
      </c>
    </row>
    <row r="41" spans="3:10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3720</v>
      </c>
      <c r="J41" s="11" t="s">
        <v>3721</v>
      </c>
    </row>
    <row r="42" spans="3:10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1" t="s">
        <v>3856</v>
      </c>
      <c r="J42" s="11" t="s">
        <v>3856</v>
      </c>
    </row>
    <row r="43" spans="3:10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1" t="s">
        <v>3855</v>
      </c>
      <c r="J43" s="11" t="s">
        <v>3854</v>
      </c>
    </row>
    <row r="44" spans="3:10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1" t="s">
        <v>3853</v>
      </c>
      <c r="J44" s="11" t="s">
        <v>3852</v>
      </c>
    </row>
    <row r="45" spans="3:10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3722</v>
      </c>
      <c r="J45" s="11" t="s">
        <v>3723</v>
      </c>
    </row>
    <row r="46" spans="3:10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" t="s">
        <v>3948</v>
      </c>
      <c r="J46" s="11" t="s">
        <v>3949</v>
      </c>
    </row>
    <row r="47" spans="3:10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" t="s">
        <v>3699</v>
      </c>
      <c r="J47" s="11" t="s">
        <v>14</v>
      </c>
    </row>
    <row r="48" spans="3:10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" t="s">
        <v>3724</v>
      </c>
      <c r="J48" s="11" t="s">
        <v>3725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1" t="s">
        <v>3881</v>
      </c>
      <c r="J49" s="11" t="s">
        <v>3882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3726</v>
      </c>
      <c r="J50" s="11" t="s">
        <v>3727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3776</v>
      </c>
      <c r="J51" s="11" t="s">
        <v>3773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3885</v>
      </c>
      <c r="J52" s="11" t="s">
        <v>3886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3942</v>
      </c>
      <c r="J53" s="11" t="s">
        <v>3943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3701</v>
      </c>
      <c r="J54" s="11" t="s">
        <v>16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" t="s">
        <v>3728</v>
      </c>
      <c r="J55" s="11" t="s">
        <v>3728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3768</v>
      </c>
      <c r="J56" s="11" t="s">
        <v>3769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3911</v>
      </c>
      <c r="J57" s="11" t="s">
        <v>3912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3798</v>
      </c>
      <c r="G58" s="82" t="s">
        <v>1912</v>
      </c>
      <c r="H58" s="82"/>
      <c r="I58" s="11" t="s">
        <v>3770</v>
      </c>
      <c r="J58" s="11" t="s">
        <v>3771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3729</v>
      </c>
      <c r="J59" s="11" t="s">
        <v>3730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3698</v>
      </c>
      <c r="J60" s="11" t="s">
        <v>13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3913</v>
      </c>
      <c r="J61" s="11" t="s">
        <v>3914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1" t="s">
        <v>3895</v>
      </c>
      <c r="J62" s="11" t="s">
        <v>3857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3731</v>
      </c>
      <c r="J63" s="11" t="s">
        <v>3732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3695</v>
      </c>
      <c r="J64" s="11" t="s">
        <v>10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3696</v>
      </c>
      <c r="J65" s="11" t="s">
        <v>11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3697</v>
      </c>
      <c r="J66" s="11" t="s">
        <v>12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3766</v>
      </c>
      <c r="J67" s="11" t="s">
        <v>3694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3915</v>
      </c>
      <c r="J68" s="11" t="s">
        <v>3916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3889</v>
      </c>
      <c r="J69" s="11" t="s">
        <v>3890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" t="s">
        <v>3767</v>
      </c>
      <c r="J70" s="11" t="s">
        <v>3733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3950</v>
      </c>
      <c r="J71" s="11" t="s">
        <v>3951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3734</v>
      </c>
      <c r="J72" s="11" t="s">
        <v>3735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1" t="s">
        <v>3860</v>
      </c>
      <c r="J73" s="11" t="s">
        <v>3861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1" t="s">
        <v>3858</v>
      </c>
      <c r="J74" s="11" t="s">
        <v>3859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1" t="s">
        <v>3862</v>
      </c>
      <c r="J75" s="11" t="s">
        <v>3863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3891</v>
      </c>
      <c r="J76" s="11" t="s">
        <v>3892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3704</v>
      </c>
      <c r="J77" s="11" t="s">
        <v>19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3736</v>
      </c>
      <c r="J78" s="11" t="s">
        <v>3736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3786</v>
      </c>
      <c r="J79" s="11" t="s">
        <v>3737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3917</v>
      </c>
      <c r="J80" s="11" t="s">
        <v>3918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3919</v>
      </c>
      <c r="J81" s="11" t="s">
        <v>3920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1" t="s">
        <v>3864</v>
      </c>
      <c r="J82" s="11" t="s">
        <v>3865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1" t="s">
        <v>3921</v>
      </c>
      <c r="J83" s="11" t="s">
        <v>3922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3887</v>
      </c>
      <c r="J84" s="11" t="s">
        <v>3888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1" t="s">
        <v>3866</v>
      </c>
      <c r="J85" s="11" t="s">
        <v>3867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3738</v>
      </c>
      <c r="J86" s="11" t="s">
        <v>3739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" t="s">
        <v>3923</v>
      </c>
      <c r="J87" s="11" t="s">
        <v>3924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" t="s">
        <v>3952</v>
      </c>
      <c r="J88" s="11" t="s">
        <v>3953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" t="s">
        <v>3740</v>
      </c>
      <c r="J89" s="11" t="s">
        <v>3741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1" t="s">
        <v>3868</v>
      </c>
      <c r="J90" s="11" t="s">
        <v>3925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3774</v>
      </c>
      <c r="J91" s="11" t="s">
        <v>3775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1" t="s">
        <v>3869</v>
      </c>
      <c r="J92" s="11" t="s">
        <v>3870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1" t="s">
        <v>3956</v>
      </c>
      <c r="J93" s="11" t="s">
        <v>3957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1" t="s">
        <v>3871</v>
      </c>
      <c r="J94" s="11" t="s">
        <v>3872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1" t="s">
        <v>3873</v>
      </c>
      <c r="J95" s="11" t="s">
        <v>3926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3700</v>
      </c>
      <c r="J96" s="11" t="s">
        <v>15</v>
      </c>
    </row>
    <row r="97" spans="3:10" x14ac:dyDescent="0.25">
      <c r="C97" s="81">
        <v>736</v>
      </c>
      <c r="D97" s="81" t="s">
        <v>3791</v>
      </c>
      <c r="E97" s="81">
        <v>6</v>
      </c>
      <c r="F97" s="81" t="s">
        <v>280</v>
      </c>
      <c r="G97" s="82" t="s">
        <v>1951</v>
      </c>
      <c r="H97" s="82"/>
      <c r="I97" s="11" t="s">
        <v>3742</v>
      </c>
      <c r="J97" s="11" t="s">
        <v>3743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1" t="s">
        <v>3880</v>
      </c>
      <c r="J98" s="11" t="s">
        <v>3879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1" t="s">
        <v>3878</v>
      </c>
      <c r="J99" s="11" t="s">
        <v>3878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1" t="s">
        <v>3927</v>
      </c>
      <c r="J100" s="11" t="s">
        <v>3928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1" t="s">
        <v>3929</v>
      </c>
      <c r="J101" s="11" t="s">
        <v>3930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1" t="s">
        <v>3954</v>
      </c>
      <c r="J102" s="11" t="s">
        <v>3955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1" t="s">
        <v>3967</v>
      </c>
      <c r="J103" s="11" t="s">
        <v>3968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1" t="s">
        <v>3874</v>
      </c>
      <c r="J104" s="11" t="s">
        <v>3875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1" t="s">
        <v>3876</v>
      </c>
      <c r="J105" s="11" t="s">
        <v>3877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3693</v>
      </c>
      <c r="J106" s="11" t="s">
        <v>3749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3702</v>
      </c>
      <c r="J107" s="11" t="s">
        <v>17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" t="s">
        <v>3772</v>
      </c>
      <c r="J108" s="11" t="s">
        <v>3931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3969</v>
      </c>
      <c r="J109" s="11" t="s">
        <v>3970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" t="s">
        <v>3744</v>
      </c>
      <c r="J110" s="11" t="s">
        <v>3745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1" t="s">
        <v>3883</v>
      </c>
      <c r="J111" s="11" t="s">
        <v>3884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1"/>
      <c r="J112"/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/>
      <c r="J113"/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/>
      <c r="J114"/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/>
      <c r="J115"/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/>
      <c r="J116"/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/>
      <c r="J117"/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/>
      <c r="J118"/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/>
      <c r="J119"/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/>
      <c r="J120"/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/>
      <c r="J121"/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</row>
    <row r="129" spans="3:8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</row>
    <row r="130" spans="3:8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</row>
    <row r="131" spans="3:8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</row>
    <row r="132" spans="3:8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</row>
    <row r="133" spans="3:8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</row>
    <row r="134" spans="3:8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</row>
    <row r="135" spans="3:8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8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8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8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8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8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8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8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8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8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3799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3800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3819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3820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3821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3822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3805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3806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3807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3808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3809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3810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3811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3812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3813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3814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3815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3816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3817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2022-01-03T16:30:17Z</cp:lastPrinted>
  <dcterms:created xsi:type="dcterms:W3CDTF">2014-12-09T12:52:40Z</dcterms:created>
  <dcterms:modified xsi:type="dcterms:W3CDTF">2023-12-20T18:29:49Z</dcterms:modified>
</cp:coreProperties>
</file>