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Licitacoes\2023 - LICITAÇÕES\PREGÃO PRESENCIAL\PREGÃO PRESENCIAL48-2023 copa e cozinha\PROPOSTA\"/>
    </mc:Choice>
  </mc:AlternateContent>
  <xr:revisionPtr revIDLastSave="0" documentId="13_ncr:1_{F0020EA8-4DC3-4AD9-BD71-1AFE99AF983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70" i="6" l="1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14" i="6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B77" i="3" s="1"/>
  <c r="B77" i="6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B16" i="3"/>
  <c r="B16" i="6" s="1"/>
  <c r="B17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B17" i="6"/>
  <c r="B19" i="3"/>
  <c r="B19" i="6" s="1"/>
  <c r="E13" i="6"/>
  <c r="H13" i="6" s="1"/>
  <c r="O13" i="3"/>
  <c r="B20" i="3" l="1"/>
  <c r="B20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1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22" i="6"/>
  <c r="B13" i="6"/>
  <c r="B24" i="3" l="1"/>
  <c r="B23" i="6"/>
  <c r="B25" i="3" l="1"/>
  <c r="B24" i="6"/>
  <c r="B25" i="6" l="1"/>
  <c r="B26" i="3"/>
  <c r="B27" i="3"/>
  <c r="B28" i="3" l="1"/>
  <c r="B27" i="6"/>
  <c r="B26" i="6"/>
  <c r="B29" i="3"/>
  <c r="B29" i="6" s="1"/>
  <c r="B28" i="6" l="1"/>
  <c r="B30" i="3"/>
  <c r="B31" i="3" l="1"/>
  <c r="B30" i="6"/>
  <c r="B31" i="6" l="1"/>
  <c r="B32" i="3"/>
  <c r="B33" i="3" l="1"/>
  <c r="B32" i="6"/>
  <c r="B34" i="3"/>
  <c r="B34" i="6" s="1"/>
  <c r="B33" i="6" l="1"/>
  <c r="B35" i="3"/>
  <c r="B36" i="3"/>
  <c r="B36" i="6" s="1"/>
  <c r="B35" i="6" l="1"/>
  <c r="B37" i="3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6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<sst xmlns="http://schemas.openxmlformats.org/spreadsheetml/2006/main" count="15208" uniqueCount="4041">
  <si>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</si>
  <si>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</si>
  <si>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</si>
  <si>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</si>
  <si>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</si>
  <si>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</si>
  <si>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</si>
  <si>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</si>
  <si>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</si>
  <si>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</si>
  <si>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</si>
  <si>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</si>
  <si>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</si>
  <si>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</si>
  <si>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</si>
  <si>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</si>
  <si>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</si>
  <si>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</si>
  <si>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</si>
  <si>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</si>
  <si>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</si>
  <si>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</si>
  <si>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</si>
  <si>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</si>
  <si>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</si>
  <si>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</si>
  <si>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</si>
  <si>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</si>
  <si>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</si>
  <si>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</si>
  <si>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</si>
  <si>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</si>
  <si>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</si>
  <si>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</si>
  <si>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</si>
  <si>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</si>
  <si>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</si>
  <si>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</si>
  <si>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</si>
  <si>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</si>
  <si>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</si>
  <si>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</si>
  <si>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</si>
  <si>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</si>
  <si>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</si>
  <si>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</si>
  <si>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</si>
  <si>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</si>
  <si>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</si>
  <si>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</si>
  <si>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</si>
  <si>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</si>
  <si>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</si>
  <si>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</si>
  <si>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</si>
  <si>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</si>
  <si>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</si>
  <si>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</si>
  <si>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</si>
  <si>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</si>
  <si>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</si>
  <si>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</si>
  <si>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</si>
  <si>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</si>
  <si>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</si>
  <si>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</si>
  <si>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</si>
  <si>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</si>
  <si>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</si>
  <si>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</si>
  <si>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</si>
  <si>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</si>
  <si>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</si>
  <si>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</si>
  <si>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</si>
  <si>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</si>
  <si>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</si>
  <si>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</si>
  <si>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</si>
  <si>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</si>
  <si>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</si>
  <si>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</si>
  <si>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</si>
  <si>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</si>
  <si>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</si>
  <si>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</si>
  <si>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</si>
  <si>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</si>
  <si>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</si>
  <si>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</si>
  <si>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</si>
  <si>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</si>
  <si>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</si>
  <si>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</si>
  <si>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</si>
  <si>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</si>
  <si>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</si>
  <si>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</si>
  <si>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</si>
  <si>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</si>
  <si>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</si>
  <si>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</si>
  <si>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</si>
  <si>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</si>
  <si>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</si>
  <si>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</si>
  <si>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</si>
  <si>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</si>
  <si>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</si>
  <si>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</si>
  <si>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</si>
  <si>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</si>
  <si>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</si>
  <si>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</si>
  <si>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</si>
  <si>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</si>
  <si>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</si>
  <si>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</si>
  <si>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</si>
  <si>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</si>
  <si>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</si>
  <si>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</si>
  <si>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</si>
  <si>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</si>
  <si>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</si>
  <si>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</si>
  <si>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</si>
  <si>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</si>
  <si>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</si>
  <si>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</si>
  <si>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</si>
  <si>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</si>
  <si>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</si>
  <si>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</si>
  <si>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</si>
  <si>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</si>
  <si>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</si>
  <si>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</si>
  <si>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</si>
  <si>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</si>
  <si>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</si>
  <si>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</si>
  <si>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</si>
  <si>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</si>
  <si>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</si>
  <si>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</si>
  <si>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</si>
  <si>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</si>
  <si>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</si>
  <si>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</si>
  <si>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</si>
  <si>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</si>
  <si>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</si>
  <si>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</si>
  <si>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</si>
  <si>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</si>
  <si>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</si>
  <si>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</si>
  <si>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</si>
  <si>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</si>
  <si>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</si>
  <si>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</si>
  <si>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</si>
  <si>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</si>
  <si>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</si>
  <si>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</si>
  <si>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</si>
  <si>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</si>
  <si>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</si>
  <si>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</si>
  <si>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</si>
  <si>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</si>
  <si>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</si>
  <si>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</si>
  <si>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</si>
  <si>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</si>
  <si>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</si>
  <si>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</si>
  <si>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</si>
  <si>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</si>
  <si>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</si>
  <si>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</si>
  <si>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</si>
  <si>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</si>
  <si>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</si>
  <si>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</si>
  <si>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</si>
  <si>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</si>
  <si>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</si>
  <si>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</si>
  <si>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</si>
  <si>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</si>
  <si>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</si>
  <si>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</si>
  <si>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</si>
  <si>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</si>
  <si>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</si>
  <si>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</si>
  <si>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</si>
  <si>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</si>
  <si>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</si>
  <si>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</si>
  <si>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</si>
  <si>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</si>
  <si>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</si>
  <si>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</si>
  <si>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</si>
  <si>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</si>
  <si>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</si>
  <si>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</si>
  <si>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</si>
  <si>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</si>
  <si>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</si>
  <si>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</si>
  <si>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</si>
  <si>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</si>
  <si>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</si>
  <si>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</si>
  <si>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</si>
  <si>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</si>
  <si>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</si>
  <si>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</si>
  <si>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</si>
  <si>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</si>
  <si>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</si>
  <si>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</si>
  <si>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</si>
  <si>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</si>
  <si>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</si>
  <si>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</si>
  <si>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</si>
  <si>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</si>
  <si>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</si>
  <si>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</si>
  <si>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</si>
  <si>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</si>
  <si>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</si>
  <si>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</si>
  <si>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</si>
  <si>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</si>
  <si>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</si>
  <si>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</si>
  <si>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</si>
  <si>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</si>
  <si>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</si>
  <si>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</si>
  <si>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</si>
  <si>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</si>
  <si>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</si>
  <si>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</si>
  <si>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</si>
  <si>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</si>
  <si>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</si>
  <si>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</si>
  <si>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</si>
  <si>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</si>
  <si>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</si>
  <si>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</si>
  <si>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</si>
  <si>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</si>
  <si>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</si>
  <si>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</si>
  <si>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</si>
  <si>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</si>
  <si>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</si>
  <si>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</si>
  <si>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</si>
  <si>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</si>
  <si>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</si>
  <si>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</si>
  <si>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</si>
  <si>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</si>
  <si>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</si>
  <si>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</si>
  <si>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</si>
  <si>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</si>
  <si>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</si>
  <si>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</si>
  <si>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</si>
  <si>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</si>
  <si>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</si>
  <si>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</si>
  <si>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</si>
  <si>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</si>
  <si>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</si>
  <si>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</si>
  <si>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</si>
  <si>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</si>
  <si>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</si>
  <si>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</si>
  <si>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</si>
  <si>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</si>
  <si>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</si>
  <si>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</si>
  <si>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</si>
  <si>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</si>
  <si>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</si>
  <si>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</si>
  <si>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</si>
  <si>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</si>
  <si>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</si>
  <si>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</si>
  <si>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</si>
  <si>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</si>
  <si>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</si>
  <si>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</si>
  <si>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</si>
  <si>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</si>
  <si>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</si>
  <si>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</si>
  <si>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</si>
  <si>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</si>
  <si>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</si>
  <si>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</si>
  <si>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</si>
  <si>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</si>
  <si>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</si>
  <si>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</si>
  <si>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</si>
  <si>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</si>
  <si>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</si>
  <si>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</si>
  <si>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</si>
  <si>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</si>
  <si>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</si>
  <si>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</si>
  <si>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</si>
  <si>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</si>
  <si>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</si>
  <si>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</si>
  <si>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</si>
  <si>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</si>
  <si>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</si>
  <si>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</si>
  <si>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</si>
  <si>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</si>
  <si>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</si>
  <si>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</si>
  <si>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</si>
  <si>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</si>
  <si>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</si>
  <si>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</si>
  <si>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</si>
  <si>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</si>
  <si>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</si>
  <si>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</si>
  <si>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</si>
  <si>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</si>
  <si>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</si>
  <si>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</si>
  <si>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</si>
  <si>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</si>
  <si>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</si>
  <si>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</si>
  <si>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</si>
  <si>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</si>
  <si>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</si>
  <si>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</si>
  <si>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</si>
  <si>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</si>
  <si>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</si>
  <si>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</si>
  <si>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</si>
  <si>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</si>
  <si>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</si>
  <si>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</si>
  <si>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</si>
  <si>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</si>
  <si>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</si>
  <si>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</si>
  <si>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</si>
  <si>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</si>
  <si>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</si>
  <si>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</si>
  <si>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</si>
  <si>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</si>
  <si>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</si>
  <si>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</si>
  <si>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</si>
  <si>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</si>
  <si>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</si>
  <si>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</si>
  <si>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</si>
  <si>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</si>
  <si>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</si>
  <si>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</si>
  <si>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</si>
  <si>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</si>
  <si>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</si>
  <si>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</si>
  <si>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</si>
  <si>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</si>
  <si>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</si>
  <si>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</si>
  <si>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</si>
  <si>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</si>
  <si>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</si>
  <si>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</si>
  <si>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</si>
  <si>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</si>
  <si>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</si>
  <si>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</si>
  <si>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</si>
  <si>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</si>
  <si>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</si>
  <si>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</si>
  <si>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</si>
  <si>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</si>
  <si>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</si>
  <si>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</si>
  <si>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</si>
  <si>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</si>
  <si>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</si>
  <si>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</si>
  <si>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</si>
  <si>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</si>
  <si>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</si>
  <si>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</si>
  <si>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</si>
  <si>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</si>
  <si>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</si>
  <si>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</si>
  <si>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</si>
  <si>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</si>
  <si>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</si>
  <si>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</si>
  <si>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</si>
  <si>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</si>
  <si>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</si>
  <si>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</si>
  <si>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</si>
  <si>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</si>
  <si>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</si>
  <si>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</si>
  <si>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</si>
  <si>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</si>
  <si>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</si>
  <si>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</si>
  <si>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</si>
  <si>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</si>
  <si>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</si>
  <si>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</si>
  <si>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</si>
  <si>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</si>
  <si>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</si>
  <si>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</si>
  <si>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</si>
  <si>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</si>
  <si>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</si>
  <si>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</si>
  <si>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</si>
  <si>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</si>
  <si>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</si>
  <si>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</si>
  <si>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</si>
  <si>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</si>
  <si>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</si>
  <si>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</si>
  <si>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</si>
  <si>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</si>
  <si>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</si>
  <si>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</si>
  <si>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</si>
  <si>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</si>
  <si>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</si>
  <si>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</si>
  <si>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</si>
  <si>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</si>
  <si>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</si>
  <si>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</si>
  <si>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</si>
  <si>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</si>
  <si>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</si>
  <si>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</si>
  <si>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</si>
  <si>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</si>
  <si>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</si>
  <si>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</si>
  <si>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</si>
  <si>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</si>
  <si>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</si>
  <si>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</si>
  <si>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</si>
  <si>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</si>
  <si>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</si>
  <si>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</si>
  <si>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</si>
  <si>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</si>
  <si>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</si>
  <si>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</si>
  <si>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</si>
  <si>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</si>
  <si>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</si>
  <si>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</si>
  <si>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</si>
  <si>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</si>
  <si>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</si>
  <si>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</si>
  <si>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</si>
  <si>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</si>
  <si>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</si>
  <si>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</si>
  <si>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</si>
  <si>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</si>
  <si>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</si>
  <si>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</si>
  <si>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</si>
  <si>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</si>
  <si>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</si>
  <si>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</si>
  <si>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</si>
  <si>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</si>
  <si>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</si>
  <si>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</si>
  <si>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</si>
  <si>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</si>
  <si>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</si>
  <si>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</si>
  <si>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</si>
  <si>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</si>
  <si>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</si>
  <si>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</si>
  <si>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</si>
  <si>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</si>
  <si>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</si>
  <si>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</si>
  <si>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</si>
  <si>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</si>
  <si>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</si>
  <si>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</si>
  <si>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</si>
  <si>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</si>
  <si>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</si>
  <si>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</si>
  <si>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</si>
  <si>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</si>
  <si>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</si>
  <si>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</si>
  <si>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</si>
  <si>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</si>
  <si>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</si>
  <si>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</si>
  <si>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</si>
  <si>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</si>
  <si>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</si>
  <si>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</si>
  <si>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</si>
  <si>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</si>
  <si>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</si>
  <si>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</si>
  <si>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</si>
  <si>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</si>
  <si>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</si>
  <si>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</si>
  <si>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</si>
  <si>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</si>
  <si>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</si>
  <si>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</si>
  <si>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</si>
  <si>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</si>
  <si>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</si>
  <si>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</si>
  <si>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</si>
  <si>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</si>
  <si>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</si>
  <si>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</si>
  <si>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</si>
  <si>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</si>
  <si>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</si>
  <si>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</si>
  <si>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</si>
  <si>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</si>
  <si>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</si>
  <si>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</si>
  <si>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</si>
  <si>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</si>
  <si>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</si>
  <si>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</si>
  <si>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</si>
  <si>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</si>
  <si>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</si>
  <si>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</si>
  <si>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</si>
  <si>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</si>
  <si>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</si>
  <si>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</si>
  <si>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</si>
  <si>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</si>
  <si>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</si>
  <si>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</si>
  <si>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</si>
  <si>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</si>
  <si>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</si>
  <si>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</si>
  <si>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</si>
  <si>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</si>
  <si>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</si>
  <si>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</si>
  <si>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</si>
  <si>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</si>
  <si>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</si>
  <si>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</si>
  <si>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</si>
  <si>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</si>
  <si>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</si>
  <si>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</si>
  <si>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</si>
  <si>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</si>
  <si>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</si>
  <si>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</si>
  <si>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</si>
  <si>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</si>
  <si>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</si>
  <si>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</si>
  <si>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</si>
  <si>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</si>
  <si>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</si>
  <si>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</si>
  <si>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</si>
  <si>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</si>
  <si>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</si>
  <si>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</si>
  <si>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</si>
  <si>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</si>
  <si>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</si>
  <si>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</si>
  <si>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</si>
  <si>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</si>
  <si>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</si>
  <si>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</si>
  <si>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</si>
  <si>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</si>
  <si>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</si>
  <si>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</si>
  <si>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</si>
  <si>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</si>
  <si>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</si>
  <si>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</si>
  <si>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</si>
  <si>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</si>
  <si>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</si>
  <si>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</si>
  <si>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</si>
  <si>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</si>
  <si>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</si>
  <si>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</si>
  <si>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</si>
  <si>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</si>
  <si>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</si>
  <si>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</si>
  <si>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</si>
  <si>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</si>
  <si>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</si>
  <si>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</si>
  <si>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</si>
  <si>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</si>
  <si>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</si>
  <si>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</si>
  <si>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</si>
  <si>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</si>
  <si>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</si>
  <si>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</si>
  <si>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</si>
  <si>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</si>
  <si>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</si>
  <si>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</si>
  <si>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</si>
  <si>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</si>
  <si>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</si>
  <si>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</si>
  <si>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</si>
  <si>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</si>
  <si>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</si>
  <si>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</si>
  <si>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</si>
  <si>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</si>
  <si>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</si>
  <si>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</si>
  <si>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</si>
  <si>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</si>
  <si>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</si>
  <si>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</si>
  <si>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</si>
  <si>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</si>
  <si>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</si>
  <si>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</si>
  <si>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</si>
  <si>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</si>
  <si>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</si>
  <si>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</si>
  <si>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</si>
  <si>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</si>
  <si>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</si>
  <si>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</si>
  <si>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</si>
  <si>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</si>
  <si>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</si>
  <si>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</si>
  <si>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</si>
  <si>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</si>
  <si>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</si>
  <si>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</si>
  <si>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</si>
  <si>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</si>
  <si>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</si>
  <si>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</si>
  <si>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</si>
  <si>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</si>
  <si>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</si>
  <si>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</si>
  <si>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</si>
  <si>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</si>
  <si>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</si>
  <si>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</si>
  <si>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</si>
  <si>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</si>
  <si>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</si>
  <si>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</si>
  <si>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</si>
  <si>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</si>
  <si>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</si>
  <si>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</si>
  <si>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</si>
  <si>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</si>
  <si>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</si>
  <si>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</si>
  <si>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</si>
  <si>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</si>
  <si>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</si>
  <si>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</si>
  <si>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</si>
  <si>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</si>
  <si>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</si>
  <si>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</si>
  <si>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</si>
  <si>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</si>
  <si>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</si>
  <si>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</si>
  <si>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</si>
  <si>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</si>
  <si>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</si>
  <si>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</si>
  <si>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</si>
  <si>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</si>
  <si>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</si>
  <si>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</si>
  <si>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</si>
  <si>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</si>
  <si>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</si>
  <si>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</si>
  <si>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</si>
  <si>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</si>
  <si>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</si>
  <si>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</si>
  <si>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</si>
  <si>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</si>
  <si>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</si>
  <si>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</si>
  <si>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</si>
  <si>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</si>
  <si>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</si>
  <si>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</si>
  <si>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</si>
  <si>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</si>
  <si>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</si>
  <si>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</si>
  <si>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</si>
  <si>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</si>
  <si>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</si>
  <si>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</si>
  <si>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</si>
  <si>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</si>
  <si>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</si>
  <si>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</si>
  <si>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</si>
  <si>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</si>
  <si>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</si>
  <si>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</si>
  <si>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</si>
  <si>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</si>
  <si>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</si>
  <si>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</si>
  <si>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</si>
  <si>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</si>
  <si>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</si>
  <si>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</si>
  <si>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</si>
  <si>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</si>
  <si>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</si>
  <si>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</si>
  <si>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</si>
  <si>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</si>
  <si>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</si>
  <si>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</si>
  <si>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</si>
  <si>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</si>
  <si>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</si>
  <si>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</si>
  <si>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</si>
  <si>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</si>
  <si>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</si>
  <si>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</si>
  <si>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</si>
  <si>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</si>
  <si>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</si>
  <si>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</si>
  <si>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</si>
  <si>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</si>
  <si>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</si>
  <si>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</si>
  <si>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</si>
  <si>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</si>
  <si>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</si>
  <si>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</si>
  <si>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</si>
  <si>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</si>
  <si>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</si>
  <si>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</si>
  <si>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</si>
  <si>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</si>
  <si>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</si>
  <si>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</si>
  <si>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</si>
  <si>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</si>
  <si>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</si>
  <si>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</si>
  <si>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</si>
  <si>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</si>
  <si>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</si>
  <si>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</si>
  <si>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</si>
  <si>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</si>
  <si>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</si>
  <si>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</si>
  <si>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</si>
  <si>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</si>
  <si>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</si>
  <si>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</si>
  <si>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</si>
  <si>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</si>
  <si>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</si>
  <si>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</si>
  <si>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</si>
  <si>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</si>
  <si>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</si>
  <si>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</si>
  <si>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</si>
  <si>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</si>
  <si>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</si>
  <si>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</si>
  <si>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</si>
  <si>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</si>
  <si>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</si>
  <si>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</si>
  <si>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</si>
  <si>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</si>
  <si>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</si>
  <si>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</si>
  <si>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</si>
  <si>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</si>
  <si>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</si>
  <si>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</si>
  <si>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</si>
  <si>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</si>
  <si>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</si>
  <si>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</si>
  <si>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</si>
  <si>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</si>
  <si>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</si>
  <si>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</si>
  <si>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</si>
  <si>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</si>
  <si>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</si>
  <si>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</si>
  <si>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</si>
  <si>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</si>
  <si>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</si>
  <si>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</si>
  <si>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</si>
  <si>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</si>
  <si>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</si>
  <si>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</si>
  <si>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</si>
  <si>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</si>
  <si>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</si>
  <si>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</si>
  <si>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</si>
  <si>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</si>
  <si>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</si>
  <si>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</si>
  <si>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</si>
  <si>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</si>
  <si>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</si>
  <si>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</si>
  <si>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</si>
  <si>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</si>
  <si>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</si>
  <si>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</si>
  <si>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</si>
  <si>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</si>
  <si>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</si>
  <si>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</si>
  <si>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</si>
  <si>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</si>
  <si>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</si>
  <si>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</si>
  <si>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</si>
  <si>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</si>
  <si>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</si>
  <si>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</si>
  <si>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</si>
  <si>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</si>
  <si>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</si>
  <si>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</si>
  <si>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</si>
  <si>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</si>
  <si>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</si>
  <si>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</si>
  <si>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</si>
  <si>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</si>
  <si>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</si>
  <si>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</si>
  <si>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</si>
  <si>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</si>
  <si>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</si>
  <si>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</si>
  <si>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</si>
  <si>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</si>
  <si>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</si>
  <si>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</si>
  <si>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</si>
  <si>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</si>
  <si>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</si>
  <si>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</si>
  <si>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</si>
  <si>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</si>
  <si>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</si>
  <si>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</si>
  <si>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</si>
  <si>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</si>
  <si>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</si>
  <si>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</si>
  <si>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</si>
  <si>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</si>
  <si>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</si>
  <si>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</si>
  <si>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</si>
  <si>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</si>
  <si>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</si>
  <si>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</si>
  <si>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</si>
  <si>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</si>
  <si>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</si>
  <si>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</si>
  <si>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</si>
  <si>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</si>
  <si>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</si>
  <si>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</si>
  <si>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</si>
  <si>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</si>
  <si>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</si>
  <si>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</si>
  <si>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</si>
  <si>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</si>
  <si>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</si>
  <si>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</si>
  <si>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</si>
  <si>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</si>
  <si>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</si>
  <si>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</si>
  <si>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</si>
  <si>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</si>
  <si>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</si>
  <si>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</si>
  <si>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</si>
  <si>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</si>
  <si>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</si>
  <si>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</si>
  <si>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</si>
  <si>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</si>
  <si>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</si>
  <si>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</si>
  <si>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</si>
  <si>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</si>
  <si>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</si>
  <si>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</si>
  <si>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</si>
  <si>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</si>
  <si>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</si>
  <si>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</si>
  <si>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</si>
  <si>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</si>
  <si>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</si>
  <si>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</si>
  <si>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</si>
  <si>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</si>
  <si>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</si>
  <si>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</si>
  <si>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</si>
  <si>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</si>
  <si>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</si>
  <si>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</si>
  <si>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</si>
  <si>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</si>
  <si>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</si>
  <si>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</si>
  <si>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</si>
  <si>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</si>
  <si>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</si>
  <si>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</si>
  <si>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</si>
  <si>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</si>
  <si>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</si>
  <si>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</si>
  <si>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</si>
  <si>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</si>
  <si>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</si>
  <si>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</si>
  <si>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</si>
  <si>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</si>
  <si>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</si>
  <si>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</si>
  <si>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</si>
  <si>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</si>
  <si>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</si>
  <si>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</si>
  <si>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</si>
  <si>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</si>
  <si>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</si>
  <si>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</si>
  <si>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</si>
  <si>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</si>
  <si>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</si>
  <si>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</si>
  <si>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</si>
  <si>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</si>
  <si>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</si>
  <si>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</si>
  <si>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</si>
  <si>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</si>
  <si>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</si>
  <si>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</si>
  <si>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</si>
  <si>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</si>
  <si>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</si>
  <si>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</si>
  <si>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</si>
  <si>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</si>
  <si>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</si>
  <si>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</si>
  <si>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</si>
  <si>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</si>
  <si>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</si>
  <si>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</si>
  <si>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</si>
  <si>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</si>
  <si>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</si>
  <si>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</si>
  <si>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</si>
  <si>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</si>
  <si>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</si>
  <si>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</si>
  <si>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</si>
  <si>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</si>
  <si>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</si>
  <si>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</si>
  <si>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</si>
  <si>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</si>
  <si>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</si>
  <si>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</si>
  <si>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</si>
  <si>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</si>
  <si>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</si>
  <si>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</si>
  <si>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</si>
  <si>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</si>
  <si>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</si>
  <si>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</si>
  <si>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</si>
  <si>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</si>
  <si>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</si>
  <si>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</si>
  <si>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</si>
  <si>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</si>
  <si>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</si>
  <si>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</si>
  <si>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</si>
  <si>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</si>
  <si>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</si>
  <si>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</si>
  <si>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</si>
  <si>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</si>
  <si>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</si>
  <si>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</si>
  <si>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</si>
  <si>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</si>
  <si>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</si>
  <si>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</si>
  <si>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</si>
  <si>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</si>
  <si>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</si>
  <si>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</si>
  <si>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</si>
  <si>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</si>
  <si>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</si>
  <si>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</si>
  <si>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</si>
  <si>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</si>
  <si>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</si>
  <si>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</si>
  <si>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</si>
  <si>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</si>
  <si>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</si>
  <si>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</si>
  <si>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</si>
  <si>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</si>
  <si>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</si>
  <si>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</si>
  <si>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</si>
  <si>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</si>
  <si>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</si>
  <si>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</si>
  <si>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</si>
  <si>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</si>
  <si>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</si>
  <si>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</si>
  <si>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</si>
  <si>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</si>
  <si>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</si>
  <si>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</si>
  <si>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</si>
  <si>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</si>
  <si>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</si>
  <si>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</si>
  <si>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</si>
  <si>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</si>
  <si>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</si>
  <si>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</si>
  <si>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</si>
  <si>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</si>
  <si>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</si>
  <si>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</si>
  <si>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</si>
  <si>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</si>
  <si>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</si>
  <si>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</si>
  <si>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</si>
  <si>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</si>
  <si>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</si>
  <si>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</si>
  <si>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</si>
  <si>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</si>
  <si>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</si>
  <si>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</si>
  <si>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</si>
  <si>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</si>
  <si>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</si>
  <si>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</si>
  <si>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</si>
  <si>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</si>
  <si>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</si>
  <si>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</si>
  <si>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</si>
  <si>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</si>
  <si>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</si>
  <si>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</si>
  <si>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</si>
  <si>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</si>
  <si>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</si>
  <si>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</si>
  <si>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</si>
  <si>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</si>
  <si>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</si>
  <si>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</si>
  <si>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</si>
  <si>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</si>
  <si>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</si>
  <si>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</si>
  <si>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</si>
  <si>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</si>
  <si>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</si>
  <si>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</si>
  <si>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</si>
  <si>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</si>
  <si>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</si>
  <si>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</si>
  <si>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</si>
  <si>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</si>
  <si>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</si>
  <si>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</si>
  <si>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</si>
  <si>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</si>
  <si>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</si>
  <si>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</si>
  <si>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</si>
  <si>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</si>
  <si>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</si>
  <si>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</si>
  <si>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</si>
  <si>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</si>
  <si>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</si>
  <si>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</si>
  <si>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</si>
  <si>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</si>
  <si>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</si>
  <si>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</si>
  <si>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</si>
  <si>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</si>
  <si>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</si>
  <si>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</si>
  <si>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</si>
  <si>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</si>
  <si>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</si>
  <si>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</si>
  <si>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</si>
  <si>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</si>
  <si>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</si>
  <si>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</si>
  <si>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</si>
  <si>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</si>
  <si>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</si>
  <si>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</si>
  <si>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</si>
  <si>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</si>
  <si>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</si>
  <si>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</si>
  <si>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</si>
  <si>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</si>
  <si>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</si>
  <si>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</si>
  <si>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</si>
  <si>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</si>
  <si>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</si>
  <si>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</si>
  <si>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</si>
  <si>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</si>
  <si>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</si>
  <si>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</si>
  <si>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</si>
  <si>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</si>
  <si>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</si>
  <si>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</si>
  <si>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</si>
  <si>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</si>
  <si>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</si>
  <si>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</si>
  <si>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</si>
  <si>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</si>
  <si>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</si>
  <si>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</si>
  <si>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</si>
  <si>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</si>
  <si>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</si>
  <si>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</si>
  <si>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</si>
  <si>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</si>
  <si>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</si>
  <si>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</si>
  <si>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</si>
  <si>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</si>
  <si>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</si>
  <si>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</si>
  <si>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</si>
  <si>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</si>
  <si>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</si>
  <si>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</si>
  <si>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</si>
  <si>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</si>
  <si>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</si>
  <si>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</si>
  <si>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</si>
  <si>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</si>
  <si>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</si>
  <si>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</si>
  <si>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</si>
  <si>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</si>
  <si>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</si>
  <si>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</si>
  <si>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</si>
  <si>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</si>
  <si>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</si>
  <si>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</si>
  <si>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</si>
  <si>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</si>
  <si>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</si>
  <si>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</si>
  <si>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</si>
  <si>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</si>
  <si>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</si>
  <si>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</si>
  <si>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</si>
  <si>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</si>
  <si>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</si>
  <si>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</si>
  <si>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</si>
  <si>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</si>
  <si>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</si>
  <si>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</si>
  <si>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</si>
  <si>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</si>
  <si>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</si>
  <si>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</si>
  <si>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</si>
  <si>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</si>
  <si>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</si>
  <si>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</si>
  <si>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</si>
  <si>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</si>
  <si>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</si>
  <si>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</si>
  <si>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</si>
  <si>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</si>
  <si>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</si>
  <si>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</si>
  <si>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</si>
  <si>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</si>
  <si>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</si>
  <si>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</si>
  <si>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</si>
  <si>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</si>
  <si>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</si>
  <si>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</si>
  <si>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</si>
  <si>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</si>
  <si>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</si>
  <si>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</si>
  <si>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</si>
  <si>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</si>
  <si>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</si>
  <si>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</si>
  <si>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</si>
  <si>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</si>
  <si>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</si>
  <si>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</si>
  <si>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</si>
  <si>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</si>
  <si>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</si>
  <si>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</si>
  <si>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</si>
  <si>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</si>
  <si>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</si>
  <si>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</si>
  <si>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</si>
  <si>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</si>
  <si>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</si>
  <si>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</si>
  <si>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</si>
  <si>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</si>
  <si>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</si>
  <si>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</si>
  <si>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</si>
  <si>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</si>
  <si>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</si>
  <si>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</si>
  <si>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</si>
  <si>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</si>
  <si>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</si>
  <si>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</si>
  <si>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</si>
  <si>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</si>
  <si>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</si>
  <si>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</si>
  <si>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</si>
  <si>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</si>
  <si>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</si>
  <si>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</si>
  <si>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</si>
  <si>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</si>
  <si>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</si>
  <si>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</si>
  <si>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</si>
  <si>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</si>
  <si>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</si>
  <si>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</si>
  <si>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</si>
  <si>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</si>
  <si>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</si>
  <si>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</si>
  <si>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</si>
  <si>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</si>
  <si>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</si>
  <si>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</si>
  <si>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</si>
  <si>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</si>
  <si>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</si>
  <si>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</si>
  <si>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</si>
  <si>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</si>
  <si>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</si>
  <si>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</si>
  <si>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</si>
  <si>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</si>
  <si>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</si>
  <si>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</si>
  <si>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</si>
  <si>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</si>
  <si>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</si>
  <si>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</si>
  <si>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</si>
  <si>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</si>
  <si>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</si>
  <si>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</si>
  <si>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</si>
  <si>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</si>
  <si>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</si>
  <si>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</si>
  <si>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</si>
  <si>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</si>
  <si>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</si>
  <si>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</si>
  <si>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</si>
  <si>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</si>
  <si>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</si>
  <si>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</si>
  <si>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</si>
  <si>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</si>
  <si>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</si>
  <si>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</si>
  <si>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</si>
  <si>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</si>
  <si>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</si>
  <si>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</si>
  <si>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</si>
  <si>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</si>
  <si>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</si>
  <si>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</si>
  <si>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</si>
  <si>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</si>
  <si>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</si>
  <si>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</si>
  <si>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</si>
  <si>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</si>
  <si>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</si>
  <si>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</si>
  <si>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</si>
  <si>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</si>
  <si>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</si>
  <si>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</si>
  <si>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</si>
  <si>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</si>
  <si>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</si>
  <si>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</si>
  <si>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</si>
  <si>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</si>
  <si>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</si>
  <si>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</si>
  <si>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</si>
  <si>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</si>
  <si>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</si>
  <si>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</si>
  <si>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</si>
  <si>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</si>
  <si>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</si>
  <si>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</si>
  <si>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</si>
  <si>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</si>
  <si>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</si>
  <si>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</si>
  <si>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</si>
  <si>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</si>
  <si>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</si>
  <si>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</si>
  <si>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</si>
  <si>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</si>
  <si>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</si>
  <si>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</si>
  <si>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</si>
  <si>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</si>
  <si>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</si>
  <si>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</si>
  <si>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</si>
  <si>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</si>
  <si>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</si>
  <si>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</si>
  <si>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</si>
  <si>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</si>
  <si>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</si>
  <si>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</si>
  <si>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</si>
  <si>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</si>
  <si>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</si>
  <si>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</si>
  <si>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</si>
  <si>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</si>
  <si>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</si>
  <si>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</si>
  <si>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</si>
  <si>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</si>
  <si>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</si>
  <si>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</si>
  <si>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</si>
  <si>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</si>
  <si>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</si>
  <si>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</si>
  <si>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</si>
  <si>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</si>
  <si>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</si>
  <si>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</si>
  <si>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</si>
  <si>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</si>
  <si>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</si>
  <si>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</si>
  <si>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</si>
  <si>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</si>
  <si>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</si>
  <si>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</si>
  <si>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</si>
  <si>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</si>
  <si>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</si>
  <si>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</si>
  <si>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</si>
  <si>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</si>
  <si>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</si>
  <si>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</si>
  <si>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</si>
  <si>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</si>
  <si>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</si>
  <si>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</si>
  <si>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</si>
  <si>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</si>
  <si>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</si>
  <si>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</si>
  <si>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</si>
  <si>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</si>
  <si>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</si>
  <si>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</si>
  <si>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</si>
  <si>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</si>
  <si>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</si>
  <si>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</si>
  <si>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</si>
  <si>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</si>
  <si>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</si>
  <si>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</si>
  <si>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</si>
  <si>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</si>
  <si>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</si>
  <si>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</si>
  <si>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</si>
  <si>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</si>
  <si>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</si>
  <si>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</si>
  <si>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</si>
  <si>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</si>
  <si>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</si>
  <si>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</si>
  <si>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</si>
  <si>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</si>
  <si>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</si>
  <si>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</si>
  <si>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</si>
  <si>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</si>
  <si>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</si>
  <si>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</si>
  <si>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</si>
  <si>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</si>
  <si>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</si>
  <si>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</si>
  <si>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</si>
  <si>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</si>
  <si>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</si>
  <si>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</si>
  <si>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</si>
  <si>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</si>
  <si>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</si>
  <si>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</si>
  <si>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</si>
  <si>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</si>
  <si>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</si>
  <si>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</si>
  <si>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</si>
  <si>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</si>
  <si>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</si>
  <si>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</si>
  <si>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</si>
  <si>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</si>
  <si>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</si>
  <si>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</si>
  <si>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</si>
  <si>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</si>
  <si>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</si>
  <si>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</si>
  <si>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</si>
  <si>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</si>
  <si>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</si>
  <si>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</si>
  <si>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</si>
  <si>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</si>
  <si>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</si>
  <si>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</si>
  <si>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</si>
  <si>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</si>
  <si>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</si>
  <si>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</si>
  <si>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</si>
  <si>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</si>
  <si>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</si>
  <si>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</si>
  <si>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</si>
  <si>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</si>
  <si>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</si>
  <si>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</si>
  <si>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</si>
  <si>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</si>
  <si>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</si>
  <si>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</si>
  <si>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</si>
  <si>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</si>
  <si>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</si>
  <si>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</si>
  <si>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</si>
  <si>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</si>
  <si>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</si>
  <si>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</si>
  <si>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</si>
  <si>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</si>
  <si>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</si>
  <si>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</si>
  <si>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</si>
  <si>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</si>
  <si>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</si>
  <si>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</si>
  <si>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</si>
  <si>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</si>
  <si>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</si>
  <si>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</si>
  <si>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</si>
  <si>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</si>
  <si>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</si>
  <si>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</si>
  <si>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</si>
  <si>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</si>
  <si>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</si>
  <si>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</si>
  <si>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</si>
  <si>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</si>
  <si>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</si>
  <si>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</si>
  <si>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</si>
  <si>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</si>
  <si>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</si>
  <si>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</si>
  <si>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</si>
  <si>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</si>
  <si>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</si>
  <si>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</si>
  <si>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</si>
  <si>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</si>
  <si>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</si>
  <si>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</si>
  <si>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</si>
  <si>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</si>
  <si>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</si>
  <si>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</si>
  <si>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</si>
  <si>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</si>
  <si>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</si>
  <si>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</si>
  <si>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</si>
  <si>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</si>
  <si>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</si>
  <si>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</si>
  <si>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</si>
  <si>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</si>
  <si>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</si>
  <si>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</si>
  <si>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</si>
  <si>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</si>
  <si>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</si>
  <si>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</si>
  <si>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</si>
  <si>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</si>
  <si>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</si>
  <si>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</si>
  <si>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</si>
  <si>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</si>
  <si>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</si>
  <si>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</si>
  <si>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</si>
  <si>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</si>
  <si>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</si>
  <si>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</si>
  <si>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</si>
  <si>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</si>
  <si>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</si>
  <si>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</si>
  <si>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</si>
  <si>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</si>
  <si>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</si>
  <si>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</si>
  <si>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</si>
  <si>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</si>
  <si>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</si>
  <si>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</si>
  <si>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</si>
  <si>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</si>
  <si>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</si>
  <si>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</si>
  <si>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</si>
  <si>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</si>
  <si>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</si>
  <si>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</si>
  <si>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</si>
  <si>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</si>
  <si>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</si>
  <si>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</si>
  <si>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</si>
  <si>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</si>
  <si>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</si>
  <si>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</si>
  <si>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</si>
  <si>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</si>
  <si>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</si>
  <si>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</si>
  <si>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</si>
  <si>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</si>
  <si>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</si>
  <si>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</si>
  <si>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</si>
  <si>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</si>
  <si>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</si>
  <si>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</si>
  <si>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</si>
  <si>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</si>
  <si>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</si>
  <si>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</si>
  <si>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</si>
  <si>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</si>
  <si>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</si>
  <si>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</si>
  <si>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</si>
  <si>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</si>
  <si>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</si>
  <si>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</si>
  <si>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</si>
  <si>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</si>
  <si>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</si>
  <si>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</si>
  <si>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</si>
  <si>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</si>
  <si>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</si>
  <si>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</si>
  <si>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</si>
  <si>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</si>
  <si>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</si>
  <si>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</si>
  <si>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</si>
  <si>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</si>
  <si>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</si>
  <si>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</si>
  <si>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</si>
  <si>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</si>
  <si>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</si>
  <si>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</si>
  <si>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</si>
  <si>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</si>
  <si>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</si>
  <si>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</si>
  <si>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</si>
  <si>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</si>
  <si>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</si>
  <si>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</si>
  <si>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</si>
  <si>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</si>
  <si>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</si>
  <si>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</si>
  <si>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</si>
  <si>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</si>
  <si>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</si>
  <si>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</si>
  <si>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</si>
  <si>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</si>
  <si>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</si>
  <si>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</si>
  <si>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</si>
  <si>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</si>
  <si>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</si>
  <si>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</si>
  <si>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</si>
  <si>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</si>
  <si>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</si>
  <si>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</si>
  <si>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</si>
  <si>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</si>
  <si>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</si>
  <si>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</si>
  <si>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</si>
  <si>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</si>
  <si>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</si>
  <si>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</si>
  <si>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</si>
  <si>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</si>
  <si>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</si>
  <si>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</si>
  <si>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</si>
  <si>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</si>
  <si>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</si>
  <si>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</si>
  <si>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</si>
  <si>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</si>
  <si>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</si>
  <si>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</si>
  <si>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</si>
  <si>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</si>
  <si>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</si>
  <si>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</si>
  <si>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</si>
  <si>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</si>
  <si>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</si>
  <si>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</si>
  <si>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</si>
  <si>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</si>
  <si>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</si>
  <si>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</si>
  <si>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</si>
  <si>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</si>
  <si>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</si>
  <si>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</si>
  <si>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</si>
  <si>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</si>
  <si>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</si>
  <si>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</si>
  <si>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</si>
  <si>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</si>
  <si>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</si>
  <si>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</si>
  <si>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</si>
  <si>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</si>
  <si>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</si>
  <si>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</si>
  <si>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</si>
  <si>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</si>
  <si>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</si>
  <si>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</si>
  <si>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</si>
  <si>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</si>
  <si>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</si>
  <si>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</si>
  <si>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</si>
  <si>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</si>
  <si>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</si>
  <si>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</si>
  <si>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</si>
  <si>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</si>
  <si>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</si>
  <si>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</si>
  <si>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</si>
  <si>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</si>
  <si>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</si>
  <si>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</si>
  <si>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</si>
  <si>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</si>
  <si>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</si>
  <si>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</si>
  <si>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</si>
  <si>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</si>
  <si>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</si>
  <si>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</si>
  <si>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</si>
  <si>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</si>
  <si>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</si>
  <si>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</si>
  <si>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</si>
  <si>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</si>
  <si>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</si>
  <si>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</si>
  <si>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</si>
  <si>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</si>
  <si>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</si>
  <si>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</si>
  <si>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</si>
  <si>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</si>
  <si>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</si>
  <si>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</si>
  <si>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</si>
  <si>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</si>
  <si>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</si>
  <si>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</si>
  <si>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</si>
  <si>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</si>
  <si>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</si>
  <si>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</si>
  <si>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</si>
  <si>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</si>
  <si>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</si>
  <si>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</si>
  <si>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</si>
  <si>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</si>
  <si>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</si>
  <si>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</si>
  <si>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</si>
  <si>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</si>
  <si>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</si>
  <si>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</si>
  <si>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</si>
  <si>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</si>
  <si>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</si>
  <si>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</si>
  <si>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</si>
  <si>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</si>
  <si>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</si>
  <si>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</si>
  <si>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</si>
  <si>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</si>
  <si>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</si>
  <si>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</si>
  <si>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</si>
  <si>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</si>
  <si>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</si>
  <si>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</si>
  <si>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</si>
  <si>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</si>
  <si>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</si>
  <si>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</si>
  <si>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</si>
  <si>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</si>
  <si>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</si>
  <si>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</si>
  <si>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</si>
  <si>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</si>
  <si>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</si>
  <si>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</si>
  <si>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</si>
  <si>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</si>
  <si>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</si>
  <si>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</si>
  <si>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</si>
  <si>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</si>
  <si>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</si>
  <si>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</si>
  <si>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</si>
  <si>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</si>
  <si>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</si>
  <si>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</si>
  <si>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</si>
  <si>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</si>
  <si>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</si>
  <si>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</si>
  <si>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</si>
  <si>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</si>
  <si>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</si>
  <si>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</si>
  <si>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</si>
  <si>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</si>
  <si>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</si>
  <si>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</si>
  <si>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</si>
  <si>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</si>
  <si>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</si>
  <si>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</si>
  <si>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</si>
  <si>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</si>
  <si>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</si>
  <si>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</si>
  <si>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</si>
  <si>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</si>
  <si>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</si>
  <si>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</si>
  <si>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</si>
  <si>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</si>
  <si>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</si>
  <si>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</si>
  <si>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</si>
  <si>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</si>
  <si>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</si>
  <si>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</si>
  <si>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</si>
  <si>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</si>
  <si>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</si>
  <si>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</si>
  <si>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</si>
  <si>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</si>
  <si>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</si>
  <si>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</si>
  <si>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</si>
  <si>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</si>
  <si>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</si>
  <si>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</si>
  <si>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</si>
  <si>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</si>
  <si>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</si>
  <si>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</si>
  <si>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</si>
  <si>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</si>
  <si>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</si>
  <si>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</si>
  <si>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</si>
  <si>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</si>
  <si>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</si>
  <si>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</si>
  <si>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</si>
  <si>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</si>
  <si>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</si>
  <si>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</si>
  <si>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</si>
  <si>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</si>
  <si>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</si>
  <si>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</si>
  <si>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</si>
  <si>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</si>
  <si>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</si>
  <si>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</si>
  <si>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</si>
  <si>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</si>
  <si>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</si>
  <si>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</si>
  <si>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</si>
  <si>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</si>
  <si>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</si>
  <si>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</si>
  <si>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</si>
  <si>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</si>
  <si>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</si>
  <si>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</si>
  <si>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</si>
  <si>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</si>
  <si>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</si>
  <si>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</si>
  <si>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</si>
  <si>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</si>
  <si>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</si>
  <si>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</si>
  <si>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</si>
  <si>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</si>
  <si>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</si>
  <si>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</si>
  <si>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</si>
  <si>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</si>
  <si>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</si>
  <si>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</si>
  <si>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</si>
  <si>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</si>
  <si>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</si>
  <si>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</si>
  <si>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</si>
  <si>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</si>
  <si>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</si>
  <si>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</si>
  <si>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</si>
  <si>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</si>
  <si>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</si>
  <si>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</si>
  <si>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</si>
  <si>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</si>
  <si>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</si>
  <si>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</si>
  <si>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</si>
  <si>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</si>
  <si>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</si>
  <si>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</si>
  <si>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</si>
  <si>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</si>
  <si>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</si>
  <si>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</si>
  <si>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</si>
  <si>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</si>
  <si>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</si>
  <si>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</si>
  <si>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</si>
  <si>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</si>
  <si>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</si>
  <si>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</si>
  <si>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</si>
  <si>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</si>
  <si>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</si>
  <si>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</si>
  <si>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</si>
  <si>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</si>
  <si>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</si>
  <si>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</si>
  <si>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</si>
  <si>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</si>
  <si>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</si>
  <si>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</si>
  <si>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</si>
  <si>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</si>
  <si>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</si>
  <si>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</si>
  <si>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</si>
  <si>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</si>
  <si>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</si>
  <si>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</si>
  <si>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</si>
  <si>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</si>
  <si>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</si>
  <si>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</si>
  <si>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</si>
  <si>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</si>
  <si>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</si>
  <si>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</si>
  <si>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</si>
  <si>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</si>
  <si>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</si>
  <si>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</si>
  <si>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</si>
  <si>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</si>
  <si>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</si>
  <si>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</si>
  <si>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</si>
  <si>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</si>
  <si>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</si>
  <si>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</si>
  <si>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</si>
  <si>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</si>
  <si>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</si>
  <si>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</si>
  <si>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</si>
  <si>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</si>
  <si>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</si>
  <si>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</si>
  <si>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</si>
  <si>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</si>
  <si>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</si>
  <si>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</si>
  <si>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</si>
  <si>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</si>
  <si>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</si>
  <si>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</si>
  <si>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</si>
  <si>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</si>
  <si>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</si>
  <si>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</si>
  <si>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</si>
  <si>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</si>
  <si>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</si>
  <si>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</si>
  <si>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</si>
  <si>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</si>
  <si>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</si>
  <si>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</si>
  <si>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</si>
  <si>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</si>
  <si>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</si>
  <si>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</si>
  <si>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</si>
  <si>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</si>
  <si>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</si>
  <si>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</si>
  <si>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</si>
  <si>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</si>
  <si>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</si>
  <si>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</si>
  <si>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</si>
  <si>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</si>
  <si>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</si>
  <si>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</si>
  <si>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</si>
  <si>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</si>
  <si>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</si>
  <si>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</si>
  <si>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</si>
  <si>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</si>
  <si>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</si>
  <si>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</si>
  <si>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</si>
  <si>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</si>
  <si>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</si>
  <si>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</si>
  <si>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</si>
  <si>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</si>
  <si>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</si>
  <si>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</si>
  <si>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</si>
  <si>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</si>
  <si>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</si>
  <si>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</si>
  <si>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</si>
  <si>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</si>
  <si>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</si>
  <si>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</si>
  <si>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</si>
  <si>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</si>
  <si>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</si>
  <si>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</si>
  <si>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</si>
  <si>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</si>
  <si>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</si>
  <si>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</si>
  <si>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</si>
  <si>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</si>
  <si>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</si>
  <si>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</si>
  <si>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</si>
  <si>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</si>
  <si>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</si>
  <si>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</si>
  <si>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</si>
  <si>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</si>
  <si>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</si>
  <si>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</si>
  <si>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</si>
  <si>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</si>
  <si>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</si>
  <si>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</si>
  <si>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</si>
  <si>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</si>
  <si>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</si>
  <si>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</si>
  <si>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</si>
  <si>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</si>
  <si>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</si>
  <si>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</si>
  <si>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</si>
  <si>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</si>
  <si>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</si>
  <si>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</si>
  <si>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</si>
  <si>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</si>
  <si>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</si>
  <si>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</si>
  <si>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</si>
  <si>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</si>
  <si>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</si>
  <si>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</si>
  <si>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</si>
  <si>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</si>
  <si>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</si>
  <si>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</si>
  <si>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</si>
  <si>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</si>
  <si>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</si>
  <si>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</si>
  <si>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</si>
  <si>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</si>
  <si>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</si>
  <si>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</si>
  <si>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</si>
  <si>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</si>
  <si>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</si>
  <si>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</si>
  <si>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</si>
  <si>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</si>
  <si>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</si>
  <si>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</si>
  <si>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</si>
  <si>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</si>
  <si>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</si>
  <si>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</si>
  <si>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</si>
  <si>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</si>
  <si>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</si>
  <si>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</si>
  <si>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</si>
  <si>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</si>
  <si>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</si>
  <si>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</si>
  <si>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</si>
  <si>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</si>
  <si>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</si>
  <si>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</si>
  <si>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</si>
  <si>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</si>
  <si>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</si>
  <si>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</si>
  <si>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</si>
  <si>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</si>
  <si>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</si>
  <si>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</si>
  <si>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</si>
  <si>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</si>
  <si>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</si>
  <si>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</si>
  <si>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</si>
  <si>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</si>
  <si>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</si>
  <si>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</si>
  <si>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</si>
  <si>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</si>
  <si>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</si>
  <si>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</si>
  <si>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</si>
  <si>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</si>
  <si>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</si>
  <si>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</si>
  <si>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</si>
  <si>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</si>
  <si>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</si>
  <si>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</si>
  <si>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</si>
  <si>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</si>
  <si>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</si>
  <si>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</si>
  <si>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</si>
  <si>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</si>
  <si>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</si>
  <si>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</si>
  <si>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</si>
  <si>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</si>
  <si>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</si>
  <si>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</si>
  <si>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</si>
  <si>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</si>
  <si>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</si>
  <si>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</si>
  <si>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</si>
  <si>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</si>
  <si>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</si>
  <si>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</si>
  <si>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</si>
  <si>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</si>
  <si>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</si>
  <si>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</si>
  <si>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</si>
  <si>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</si>
  <si>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</si>
  <si>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</si>
  <si>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</si>
  <si>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</si>
  <si>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</si>
  <si>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</si>
  <si>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</si>
  <si>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</si>
  <si>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</si>
  <si>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</si>
  <si>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</si>
  <si>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</si>
  <si>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</si>
  <si>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</si>
  <si>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</si>
  <si>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</si>
  <si>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</si>
  <si>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</si>
  <si>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</si>
  <si>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</si>
  <si>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</si>
  <si>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</si>
  <si>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</si>
  <si>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</si>
  <si>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</si>
  <si>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</si>
  <si>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</si>
  <si>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</si>
  <si>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</si>
  <si>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</si>
  <si>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</si>
  <si>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</si>
  <si>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</si>
  <si>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</si>
  <si>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</si>
  <si>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</si>
  <si>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</si>
  <si>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</si>
  <si>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</si>
  <si>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</si>
  <si>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</si>
  <si>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</si>
  <si>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</si>
  <si>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</si>
  <si>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</si>
  <si>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</si>
  <si>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</si>
  <si>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</si>
  <si>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</si>
  <si>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</si>
  <si>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</si>
  <si>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</si>
  <si>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</si>
  <si>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</si>
  <si>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</si>
  <si>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</si>
  <si>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</si>
  <si>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</si>
  <si>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</si>
  <si>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</si>
  <si>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</si>
  <si>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</si>
  <si>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</si>
  <si>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</si>
  <si>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</si>
  <si>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</si>
  <si>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</si>
  <si>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</si>
  <si>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</si>
  <si>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</si>
  <si>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</si>
  <si>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</si>
  <si>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</si>
  <si>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</si>
  <si>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</si>
  <si>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</si>
  <si>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</si>
  <si>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</si>
  <si>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</si>
  <si>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</si>
  <si>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</si>
  <si>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</si>
  <si>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</si>
  <si>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</si>
  <si>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</si>
  <si>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</si>
  <si>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</si>
  <si>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</si>
  <si>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</si>
  <si>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</si>
  <si>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</si>
  <si>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</si>
  <si>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</si>
  <si>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</si>
  <si>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</si>
  <si>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</si>
  <si>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</si>
  <si>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</si>
  <si>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</si>
  <si>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</si>
  <si>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</si>
  <si>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</si>
  <si>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</si>
  <si>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</si>
  <si>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</si>
  <si>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</si>
  <si>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</si>
  <si>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</si>
  <si>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</si>
  <si>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</si>
  <si>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</si>
  <si>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</si>
  <si>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</si>
  <si>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</si>
  <si>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</si>
  <si>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</si>
  <si>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</si>
  <si>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</si>
  <si>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</si>
  <si>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</si>
  <si>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</si>
  <si>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</si>
  <si>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</si>
  <si>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</si>
  <si>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</si>
  <si>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</si>
  <si>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</si>
  <si>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</si>
  <si>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</si>
  <si>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</si>
  <si>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</si>
  <si>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</si>
  <si>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</si>
  <si>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</si>
  <si>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</si>
  <si>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</si>
  <si>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</si>
  <si>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</si>
  <si>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</si>
  <si>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</si>
  <si>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</si>
  <si>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</si>
  <si>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</si>
  <si>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</si>
  <si>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</si>
  <si>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</si>
  <si>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</si>
  <si>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</si>
  <si>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</si>
  <si>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</si>
  <si>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</si>
  <si>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</si>
  <si>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</si>
  <si>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</si>
  <si>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</si>
  <si>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</si>
  <si>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</si>
  <si>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</si>
  <si>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</si>
  <si>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</si>
  <si>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</si>
  <si>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</si>
  <si>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</si>
  <si>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</si>
  <si>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</si>
  <si>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</si>
  <si>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</si>
  <si>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</si>
  <si>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</si>
  <si>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</si>
  <si>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</si>
  <si>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</si>
  <si>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</si>
  <si>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</si>
  <si>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</si>
  <si>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</si>
  <si>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</si>
  <si>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</si>
  <si>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</si>
  <si>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</si>
  <si>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</si>
  <si>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</si>
  <si>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</si>
  <si>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</si>
  <si>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</si>
  <si>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</si>
  <si>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</si>
  <si>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</si>
  <si>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</si>
  <si>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</si>
  <si>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</si>
  <si>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</si>
  <si>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</si>
  <si>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</si>
  <si>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</si>
  <si>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</si>
  <si>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</si>
  <si>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</si>
  <si>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</si>
  <si>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</si>
  <si>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</si>
  <si>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</si>
  <si>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</si>
  <si>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</si>
  <si>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</si>
  <si>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</si>
  <si>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</si>
  <si>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</si>
  <si>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</si>
  <si>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</si>
  <si>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</si>
  <si>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</si>
  <si>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</si>
  <si>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</si>
  <si>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</si>
  <si>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</si>
  <si>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</si>
  <si>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</si>
  <si>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</si>
  <si>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</si>
  <si>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</si>
  <si>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</si>
  <si>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</si>
  <si>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</si>
  <si>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</si>
  <si>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</si>
  <si>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</si>
  <si>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</si>
  <si>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</si>
  <si>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</si>
  <si>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</si>
  <si>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</si>
  <si>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</si>
  <si>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</si>
  <si>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</si>
  <si>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</si>
  <si>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</si>
  <si>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</si>
  <si>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</si>
  <si>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</si>
  <si>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</si>
  <si>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</si>
  <si>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</si>
  <si>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</si>
  <si>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</si>
  <si>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</si>
  <si>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</si>
  <si>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</si>
  <si>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</si>
  <si>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</si>
  <si>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</si>
  <si>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</si>
  <si>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</si>
  <si>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</si>
  <si>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</si>
  <si>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</si>
  <si>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</si>
  <si>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</si>
  <si>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</si>
  <si>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</si>
  <si>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</si>
  <si>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</si>
  <si>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</si>
  <si>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</si>
  <si>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</si>
  <si>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</si>
  <si>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</si>
  <si>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</si>
  <si>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</si>
  <si>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</si>
  <si>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</si>
  <si>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</si>
  <si>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</si>
  <si>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</si>
  <si>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</si>
  <si>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</si>
  <si>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</si>
  <si>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</si>
  <si>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</si>
  <si>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</si>
  <si>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</si>
  <si>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</si>
  <si>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</si>
  <si>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</si>
  <si>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</si>
  <si>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</si>
  <si>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</si>
  <si>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</si>
  <si>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</si>
  <si>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</si>
  <si>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</si>
  <si>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</si>
  <si>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</si>
  <si>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</si>
  <si>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</si>
  <si>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</si>
  <si>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</si>
  <si>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</si>
  <si>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</si>
  <si>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</si>
  <si>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</si>
  <si>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</si>
  <si>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</si>
  <si>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</si>
  <si>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</si>
  <si>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</si>
  <si>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</si>
  <si>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</si>
  <si>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</si>
  <si>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</si>
  <si>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</si>
  <si>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</si>
  <si>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</si>
  <si>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</si>
  <si>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</si>
  <si>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</si>
  <si>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</si>
  <si>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</si>
  <si>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</si>
  <si>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</si>
  <si>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</si>
  <si>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</si>
  <si>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</si>
  <si>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</si>
  <si>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</si>
  <si>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</si>
  <si>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</si>
  <si>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</si>
  <si>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</si>
  <si>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</si>
  <si>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</si>
  <si>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</si>
  <si>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</si>
  <si>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</si>
  <si>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</si>
  <si>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</si>
  <si>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</si>
  <si>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</si>
  <si>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</si>
  <si>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</si>
  <si>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</si>
  <si>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</si>
  <si>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</si>
  <si>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</si>
  <si>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</si>
  <si>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</si>
  <si>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</si>
  <si>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</si>
  <si>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</si>
  <si>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</si>
  <si>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</si>
  <si>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</si>
  <si>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</si>
  <si>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</si>
  <si>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</si>
  <si>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</si>
  <si>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</si>
  <si>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</si>
  <si>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</si>
  <si>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</si>
  <si>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</si>
  <si>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</si>
  <si>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</si>
  <si>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</si>
  <si>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</si>
  <si>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</si>
  <si>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</si>
  <si>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</si>
  <si>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</si>
  <si>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</si>
  <si>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</si>
  <si>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</si>
  <si>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</si>
  <si>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</si>
  <si>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</si>
  <si>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</si>
  <si>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</si>
  <si>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</si>
  <si>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</si>
  <si>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</si>
  <si>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</si>
  <si>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</si>
  <si>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</si>
  <si>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</si>
  <si>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</si>
  <si>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</si>
  <si>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</si>
  <si>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</si>
  <si>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</si>
  <si>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</si>
  <si>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</si>
  <si>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</si>
  <si>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</si>
  <si>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</si>
  <si>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</si>
  <si>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</si>
  <si>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</si>
  <si>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</si>
  <si>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</si>
  <si>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</si>
  <si>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</si>
  <si>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</si>
  <si>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</si>
  <si>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</si>
  <si>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</si>
  <si>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</si>
  <si>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</si>
  <si>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</si>
  <si>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</si>
  <si>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</si>
  <si>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</si>
  <si>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</si>
  <si>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</si>
  <si>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</si>
  <si>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</si>
  <si>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</si>
  <si>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</si>
  <si>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</si>
  <si>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</si>
  <si>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</si>
  <si>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</si>
  <si>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</si>
  <si>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</si>
  <si>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</si>
  <si>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</si>
  <si>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</si>
  <si>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</si>
  <si>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</si>
  <si>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</si>
  <si>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</si>
  <si>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</si>
  <si>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</si>
  <si>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</si>
  <si>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</si>
  <si>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</si>
  <si>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</si>
  <si>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</si>
  <si>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</si>
  <si>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</si>
  <si>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</si>
  <si>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</si>
  <si>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</si>
  <si>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</si>
  <si>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</si>
  <si>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</si>
  <si>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</si>
  <si>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</si>
  <si>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</si>
  <si>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</si>
  <si>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</si>
  <si>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</si>
  <si>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</si>
  <si>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</si>
  <si>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</si>
  <si>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</si>
  <si>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</si>
  <si>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</si>
  <si>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</si>
  <si>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</si>
  <si>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</si>
  <si>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</si>
  <si>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</si>
  <si>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</si>
  <si>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</si>
  <si>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</si>
  <si>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</si>
  <si>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</si>
  <si>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</si>
  <si>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</si>
  <si>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</si>
  <si>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</si>
  <si>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</si>
  <si>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</si>
  <si>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</si>
  <si>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</si>
  <si>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</si>
  <si>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</si>
  <si>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</si>
  <si>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</si>
  <si>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</si>
  <si>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</si>
  <si>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</si>
  <si>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</si>
  <si>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</si>
  <si>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</si>
  <si>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</si>
  <si>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</si>
  <si>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</si>
  <si>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</si>
  <si>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</si>
  <si>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</si>
  <si>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</si>
  <si>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</si>
  <si>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</si>
  <si>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</si>
  <si>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</si>
  <si>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</si>
  <si>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</si>
  <si>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</si>
  <si>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</si>
  <si>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</si>
  <si>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</si>
  <si>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</si>
  <si>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</si>
  <si>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</si>
  <si>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</si>
  <si>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</si>
  <si>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</si>
  <si>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</si>
  <si>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</si>
  <si>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</si>
  <si>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</si>
  <si>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</si>
  <si>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</si>
  <si>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</si>
  <si>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</si>
  <si>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</si>
  <si>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</si>
  <si>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</si>
  <si>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</si>
  <si>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</si>
  <si>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</si>
  <si>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</si>
  <si>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</si>
  <si>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</si>
  <si>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</si>
  <si>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</si>
  <si>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</si>
  <si>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</si>
  <si>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</si>
  <si>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</si>
  <si>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</si>
  <si>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</si>
  <si>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</si>
  <si>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</si>
  <si>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</si>
  <si>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</si>
  <si>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</si>
  <si>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</si>
  <si>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</si>
  <si>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</si>
  <si>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</si>
  <si>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</si>
  <si>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</si>
  <si>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</si>
  <si>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</si>
  <si>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</si>
  <si>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</si>
  <si>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</si>
  <si>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</si>
  <si>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</si>
  <si>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</si>
  <si>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</si>
  <si>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</si>
  <si>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</si>
  <si>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</si>
  <si>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</si>
  <si>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</si>
  <si>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</si>
  <si>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</si>
  <si>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</si>
  <si>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</si>
  <si>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</si>
  <si>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</si>
  <si>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</si>
  <si>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</si>
  <si>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</si>
  <si>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</si>
  <si>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</si>
  <si>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</si>
  <si>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</si>
  <si>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</si>
  <si>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</si>
  <si>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</si>
  <si>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</si>
  <si>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</si>
  <si>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</si>
  <si>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</si>
  <si>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</si>
  <si>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</si>
  <si>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</si>
  <si>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</si>
  <si>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</si>
  <si>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</si>
  <si>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</si>
  <si>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</si>
  <si>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</si>
  <si>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</si>
  <si>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</si>
  <si>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</si>
  <si>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</si>
  <si>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</si>
  <si>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</si>
  <si>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</si>
  <si>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</si>
  <si>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</si>
  <si>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</si>
  <si>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</si>
  <si>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</si>
  <si>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</si>
  <si>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</si>
  <si>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</si>
  <si>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</si>
  <si>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</si>
  <si>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</si>
  <si>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</si>
  <si>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</si>
  <si>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</si>
  <si>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</si>
  <si>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</si>
  <si>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</si>
  <si>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</si>
  <si>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</si>
  <si>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</si>
  <si>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</si>
  <si>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</si>
  <si>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</si>
  <si>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</si>
  <si>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</si>
  <si>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</si>
  <si>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</si>
  <si>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</si>
  <si>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</si>
  <si>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</si>
  <si>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</si>
  <si>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</si>
  <si>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</si>
  <si>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</si>
  <si>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</si>
  <si>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</si>
  <si>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</si>
  <si>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</si>
  <si>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</si>
  <si>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</si>
  <si>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</si>
  <si>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</si>
  <si>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</si>
  <si>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</si>
  <si>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</si>
  <si>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</si>
  <si>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</si>
  <si>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</si>
  <si>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</si>
  <si>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</si>
  <si>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</si>
  <si>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</si>
  <si>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</si>
  <si>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</si>
  <si>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</si>
  <si>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</si>
  <si>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</si>
  <si>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</si>
  <si>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</si>
  <si>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</si>
  <si>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</si>
  <si>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</si>
  <si>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</si>
  <si>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</si>
  <si>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</si>
  <si>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</si>
  <si>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</si>
  <si>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</si>
  <si>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</si>
  <si>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</si>
  <si>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</si>
  <si>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</si>
  <si>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</si>
  <si>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</si>
  <si>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</si>
  <si>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</si>
  <si>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</si>
  <si>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</si>
  <si>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</si>
  <si>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</si>
  <si>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</si>
  <si>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</si>
  <si>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</si>
  <si>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</si>
  <si>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</si>
  <si>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</si>
  <si>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</si>
  <si>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</si>
  <si>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</si>
  <si>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</si>
  <si>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</si>
  <si>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</si>
  <si>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</si>
  <si>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</si>
  <si>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</si>
  <si>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</si>
  <si>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</si>
  <si>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</si>
  <si>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</si>
  <si>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</si>
  <si>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</si>
  <si>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</si>
  <si>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</si>
  <si>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</si>
  <si>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</si>
  <si>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</si>
  <si>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</si>
  <si>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</si>
  <si>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</si>
  <si>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</si>
  <si>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</si>
  <si>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</si>
  <si>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</si>
  <si>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</si>
  <si>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</si>
  <si>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</si>
  <si>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</si>
  <si>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</si>
  <si>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</si>
  <si>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</si>
  <si>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</si>
  <si>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</si>
  <si>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</si>
  <si>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</si>
  <si>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</si>
  <si>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</si>
  <si>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</si>
  <si>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</si>
  <si>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</si>
  <si>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</si>
  <si>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</si>
  <si>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</si>
  <si>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</si>
  <si>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</si>
  <si>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</si>
  <si>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</si>
  <si>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</si>
  <si>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</si>
  <si>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</si>
  <si>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</si>
  <si>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</si>
  <si>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</si>
  <si>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</si>
  <si>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</si>
  <si>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</si>
  <si>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</si>
  <si>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</si>
  <si>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</si>
  <si>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</si>
  <si>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</si>
  <si>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</si>
  <si>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</si>
  <si>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</si>
  <si>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</si>
  <si>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</si>
  <si>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</si>
  <si>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</si>
  <si>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</si>
  <si>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</si>
  <si>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</si>
  <si>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</si>
  <si>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</si>
  <si>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</si>
  <si>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</si>
  <si>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</si>
  <si>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</si>
  <si>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</si>
  <si>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</si>
  <si>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</si>
  <si>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</si>
  <si>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</si>
  <si>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</si>
  <si>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</si>
  <si>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</si>
  <si>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</si>
  <si>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</si>
  <si>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</si>
  <si>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</si>
  <si>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</si>
  <si>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</si>
  <si>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</si>
  <si>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</si>
  <si>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</si>
  <si>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</si>
  <si>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</si>
  <si>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</si>
  <si>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</si>
  <si>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</si>
  <si>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</si>
  <si>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</si>
  <si>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</si>
  <si>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</si>
  <si>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</si>
  <si>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</si>
  <si>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</si>
  <si>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</si>
  <si>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</si>
  <si>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</si>
  <si>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</si>
  <si>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</si>
  <si>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</si>
  <si>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</si>
  <si>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</si>
  <si>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</si>
  <si>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</si>
  <si>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</si>
  <si>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</si>
  <si>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</si>
  <si>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</si>
  <si>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</si>
  <si>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</si>
  <si>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</si>
  <si>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</si>
  <si>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</si>
  <si>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</si>
  <si>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</si>
  <si>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</si>
  <si>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</si>
  <si>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</si>
  <si>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</si>
  <si>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</si>
  <si>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</si>
  <si>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</si>
  <si>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</si>
  <si>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</si>
  <si>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</si>
  <si>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</si>
  <si>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</si>
  <si>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</si>
  <si>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</si>
  <si>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</si>
  <si>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</si>
  <si>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</si>
  <si>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</si>
  <si>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</si>
  <si>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</si>
  <si>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</si>
  <si>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</si>
  <si>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</si>
  <si>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</si>
  <si>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</si>
  <si>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</si>
  <si>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</si>
  <si>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</si>
  <si>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</si>
  <si>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</si>
  <si>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</si>
  <si>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</si>
  <si>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</si>
  <si>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</si>
  <si>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</si>
  <si>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</si>
  <si>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</si>
  <si>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</si>
  <si>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</si>
  <si>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</si>
  <si>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</si>
  <si>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</si>
  <si>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</si>
  <si>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</si>
  <si>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</si>
  <si>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</si>
  <si>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</si>
  <si>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</si>
  <si>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</si>
  <si>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</si>
  <si>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</si>
  <si>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</si>
  <si>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</si>
  <si>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</si>
  <si>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</si>
  <si>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</si>
  <si>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</si>
  <si>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</si>
  <si>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</si>
  <si>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</si>
  <si>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</si>
  <si>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</si>
  <si>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</si>
  <si>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</si>
  <si>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</si>
  <si>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</si>
  <si>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</si>
  <si>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</si>
  <si>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</si>
  <si>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</si>
  <si>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</si>
  <si>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</si>
  <si>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</si>
  <si>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</si>
  <si>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</si>
  <si>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</si>
  <si>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</si>
  <si>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</si>
  <si>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</si>
  <si>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</si>
  <si>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</si>
  <si>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</si>
  <si>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</si>
  <si>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</si>
  <si>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</si>
  <si>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</si>
  <si>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</si>
  <si>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</si>
  <si>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</si>
  <si>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</si>
  <si>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</si>
  <si>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</si>
  <si>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</si>
  <si>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</si>
  <si>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</si>
  <si>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</si>
  <si>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</si>
  <si>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</si>
  <si>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</si>
  <si>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</si>
  <si>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</si>
  <si>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</si>
  <si>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</si>
  <si>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</si>
  <si>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</si>
  <si>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</si>
  <si>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</si>
  <si>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</si>
  <si>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</si>
  <si>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</si>
  <si>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</si>
  <si>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</si>
  <si>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</si>
  <si>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</si>
  <si>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</si>
  <si>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</si>
  <si>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</si>
  <si>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</si>
  <si>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</si>
  <si>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</si>
  <si>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</si>
  <si>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</si>
  <si>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</si>
  <si>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</si>
  <si>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</si>
  <si>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</si>
  <si>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</si>
  <si>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</si>
  <si>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</si>
  <si>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</si>
  <si>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</si>
  <si>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</si>
  <si>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</si>
  <si>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</si>
  <si>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</si>
  <si>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</si>
  <si>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</si>
  <si>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</si>
  <si>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</si>
  <si>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</si>
  <si>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</si>
  <si>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</si>
  <si>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</si>
  <si>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</si>
  <si>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</si>
  <si>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</si>
  <si>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</si>
  <si>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</si>
  <si>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</si>
  <si>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</si>
  <si>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</si>
  <si>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</si>
  <si>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</si>
  <si>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</si>
  <si>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</si>
  <si>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</si>
  <si>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</si>
  <si>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</si>
  <si>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</si>
  <si>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</si>
  <si>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</si>
  <si>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</si>
  <si>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</si>
  <si>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</si>
  <si>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</si>
  <si>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</si>
  <si>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</si>
  <si>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</si>
  <si>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</si>
  <si>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</si>
  <si>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</si>
  <si>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</si>
  <si>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</si>
  <si>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</si>
  <si>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</si>
  <si>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</si>
  <si>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</si>
  <si>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</si>
  <si>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</si>
  <si>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</si>
  <si>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</si>
  <si>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</si>
  <si>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</si>
  <si>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</si>
  <si>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</si>
  <si>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</si>
  <si>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</si>
  <si>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</si>
  <si>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</si>
  <si>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</si>
  <si>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</si>
  <si>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</si>
  <si>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</si>
  <si>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</si>
  <si>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</si>
  <si>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</si>
  <si>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</si>
  <si>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</si>
  <si>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</si>
  <si>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</si>
  <si>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</si>
  <si>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</si>
  <si>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</si>
  <si>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</si>
  <si>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</si>
  <si>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</si>
  <si>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</si>
  <si>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</si>
  <si>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</si>
  <si>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</si>
  <si>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</si>
  <si>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</si>
  <si>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</si>
  <si>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</si>
  <si>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</si>
  <si>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</si>
  <si>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</si>
  <si>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</si>
  <si>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</si>
  <si>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</si>
  <si>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</si>
  <si>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</si>
  <si>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</si>
  <si>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</si>
  <si>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</si>
  <si>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</si>
  <si>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</si>
  <si>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</si>
  <si>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</si>
  <si>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</si>
  <si>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</si>
  <si>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</si>
  <si>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</si>
  <si>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</si>
  <si>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</si>
  <si>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</si>
  <si>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</si>
  <si>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</si>
  <si>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</si>
  <si>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</si>
  <si>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</si>
  <si>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</si>
  <si>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</si>
  <si>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</si>
  <si>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</si>
  <si>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</si>
  <si>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</si>
  <si>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</si>
  <si>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</si>
  <si>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</si>
  <si>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</si>
  <si>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</si>
  <si>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</si>
  <si>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</si>
  <si>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</si>
  <si>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</si>
  <si>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</si>
  <si>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</si>
  <si>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</si>
  <si>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</si>
  <si>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</si>
  <si>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</si>
  <si>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</si>
  <si>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</si>
  <si>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</si>
  <si>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</si>
  <si>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</si>
  <si>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</si>
  <si>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</si>
  <si>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</si>
  <si>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</si>
  <si>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</si>
  <si>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</si>
  <si>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</si>
  <si>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</si>
  <si>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</si>
  <si>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</si>
  <si>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</si>
  <si>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</si>
  <si>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</si>
  <si>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</si>
  <si>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</si>
  <si>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</si>
  <si>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</si>
  <si>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</si>
  <si>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</si>
  <si>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</si>
  <si>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</si>
  <si>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</si>
  <si>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</si>
  <si>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</si>
  <si>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</si>
  <si>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</si>
  <si>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</si>
  <si>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</si>
  <si>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</si>
  <si>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</si>
  <si>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</si>
  <si>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</si>
  <si>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</si>
  <si>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</si>
  <si>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</si>
  <si>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</si>
  <si>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</si>
  <si>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</si>
  <si>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</si>
  <si>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</si>
  <si>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</si>
  <si>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</si>
  <si>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</si>
  <si>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</si>
  <si>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</si>
  <si>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</si>
  <si>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</si>
  <si>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</si>
  <si>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</si>
  <si>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</si>
  <si>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</si>
  <si>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</si>
  <si>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</si>
  <si>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</si>
  <si>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</si>
  <si>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</si>
  <si>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</si>
  <si>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</si>
  <si>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</si>
  <si>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</si>
  <si>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</si>
  <si>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</si>
  <si>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</si>
  <si>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</si>
  <si>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</si>
  <si>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</si>
  <si>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</si>
  <si>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</si>
  <si>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</si>
  <si>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</si>
  <si>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</si>
  <si>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</si>
  <si>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</si>
  <si>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</si>
  <si>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</si>
  <si>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</si>
  <si>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</si>
  <si>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</si>
  <si>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</si>
  <si>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</si>
  <si>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</si>
  <si>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</si>
  <si>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</si>
  <si>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</si>
  <si>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</si>
  <si>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</si>
  <si>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</si>
  <si>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</si>
  <si>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</si>
  <si>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</si>
  <si>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</si>
  <si>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</si>
  <si>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</si>
  <si>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</si>
  <si>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</si>
  <si>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</si>
  <si>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</si>
  <si>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</si>
  <si>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</si>
  <si>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</si>
  <si>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</si>
  <si>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</si>
  <si>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</si>
  <si>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</si>
  <si>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</si>
  <si>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</si>
  <si>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</si>
  <si>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</si>
  <si>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</si>
  <si>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</si>
  <si>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</si>
  <si>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</si>
  <si>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</si>
  <si>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</si>
  <si>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</si>
  <si>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</si>
  <si>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</si>
  <si>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</si>
  <si>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</si>
  <si>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</si>
  <si>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</si>
  <si>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</si>
  <si>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</si>
  <si>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</si>
  <si>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</si>
  <si>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</si>
  <si>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</si>
  <si>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</si>
  <si>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</si>
  <si>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</si>
  <si>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</si>
  <si>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</si>
  <si>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</si>
  <si>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</si>
  <si>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</si>
  <si>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</si>
  <si>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</si>
  <si>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</si>
  <si>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</si>
  <si>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</si>
  <si>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</si>
  <si>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</si>
  <si>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</si>
  <si>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</si>
  <si>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</si>
  <si>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</si>
  <si>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</si>
  <si>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</si>
  <si>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</si>
  <si>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</si>
  <si>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</si>
  <si>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</si>
  <si>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</si>
  <si>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</si>
  <si>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</si>
  <si>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</si>
  <si>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</si>
  <si>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</si>
  <si>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</si>
  <si>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</si>
  <si>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</si>
  <si>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</si>
  <si>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</si>
  <si>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</si>
  <si>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</si>
  <si>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</si>
  <si>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</si>
  <si>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</si>
  <si>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</si>
  <si>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</si>
  <si>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</si>
  <si>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</si>
  <si>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</si>
  <si>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</si>
  <si>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</si>
  <si>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</si>
  <si>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</si>
  <si>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</si>
  <si>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</si>
  <si>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</si>
  <si>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</si>
  <si>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</si>
  <si>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</si>
  <si>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</si>
  <si>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</si>
  <si>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</si>
  <si>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</si>
  <si>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</si>
  <si>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</si>
  <si>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</si>
  <si>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</si>
  <si>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</si>
  <si>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</si>
  <si>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</si>
  <si>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</si>
  <si>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</si>
  <si>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</si>
  <si>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</si>
  <si>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</si>
  <si>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</si>
  <si>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</si>
  <si>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</si>
  <si>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</si>
  <si>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</si>
  <si>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</si>
  <si>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</si>
  <si>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</si>
  <si>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</si>
  <si>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</si>
  <si>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</si>
  <si>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</si>
  <si>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</si>
  <si>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</si>
  <si>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</si>
  <si>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</si>
  <si>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</si>
  <si>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</si>
  <si>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</si>
  <si>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</si>
  <si>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</si>
  <si>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</si>
  <si>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</si>
  <si>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</si>
  <si>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</si>
  <si>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</si>
  <si>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</si>
  <si>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</si>
  <si>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</si>
  <si>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</si>
  <si>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</si>
  <si>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</si>
  <si>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</si>
  <si>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</si>
  <si>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</si>
  <si>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</si>
  <si>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</si>
  <si>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</si>
  <si>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</si>
  <si>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</si>
  <si>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</si>
  <si>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</si>
  <si>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</si>
  <si>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</si>
  <si>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</si>
  <si>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</si>
  <si>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</si>
  <si>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</si>
  <si>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</si>
  <si>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</si>
  <si>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</si>
  <si>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</si>
  <si>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</si>
  <si>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</si>
  <si>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</si>
  <si>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</si>
  <si>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</si>
  <si>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</si>
  <si>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</si>
  <si>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</si>
  <si>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</si>
  <si>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</si>
  <si>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</si>
  <si>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</si>
  <si>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</si>
  <si>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</si>
  <si>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</si>
  <si>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</si>
  <si>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</si>
  <si>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</si>
  <si>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</si>
  <si>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</si>
  <si>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</si>
  <si>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</si>
  <si>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</si>
  <si>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</si>
  <si>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</si>
  <si>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</si>
  <si>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</si>
  <si>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</si>
  <si>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</si>
  <si>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</si>
  <si>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</si>
  <si>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</si>
  <si>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</si>
  <si>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</si>
  <si>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</si>
  <si>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</si>
  <si>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</si>
  <si>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</si>
  <si>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</si>
  <si>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</si>
  <si>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</si>
  <si>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</si>
  <si>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</si>
  <si>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</si>
  <si>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</si>
  <si>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</si>
  <si>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</si>
  <si>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</si>
  <si>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</si>
  <si>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</si>
  <si>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</si>
  <si>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</si>
  <si>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</si>
  <si>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</si>
  <si>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</si>
  <si>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</si>
  <si>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</si>
  <si>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</si>
  <si>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</si>
  <si>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</si>
  <si>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</si>
  <si>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</si>
  <si>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</si>
  <si>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</si>
  <si>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</si>
  <si>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</si>
  <si>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</si>
  <si>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</si>
  <si>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</si>
  <si>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</si>
  <si>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</si>
  <si>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</si>
  <si>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</si>
  <si>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</si>
  <si>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</si>
  <si>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</si>
  <si>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</si>
  <si>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</si>
  <si>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</si>
  <si>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</si>
  <si>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</si>
  <si>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</si>
  <si>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</si>
  <si>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</si>
  <si>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</si>
  <si>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</si>
  <si>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</si>
  <si>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</si>
  <si>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</si>
  <si>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</si>
  <si>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</si>
  <si>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</si>
  <si>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</si>
  <si>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</si>
  <si>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</si>
  <si>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</si>
  <si>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</si>
  <si>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</si>
  <si>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</si>
  <si>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</si>
  <si>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</si>
  <si>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</si>
  <si>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</si>
  <si>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</si>
  <si>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</si>
  <si>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</si>
  <si>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</si>
  <si>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</si>
  <si>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</si>
  <si>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</si>
  <si>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</si>
  <si>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</si>
  <si>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</si>
  <si>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</si>
  <si>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</si>
  <si>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</si>
  <si>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</si>
  <si>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</si>
  <si>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</si>
  <si>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</si>
  <si>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</si>
  <si>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</si>
  <si>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</si>
  <si>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</si>
  <si>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</si>
  <si>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</si>
  <si>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</si>
  <si>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</si>
  <si>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</si>
  <si>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</si>
  <si>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</si>
  <si>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</si>
  <si>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</si>
  <si>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</si>
  <si>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</si>
  <si>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</si>
  <si>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</si>
  <si>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</si>
  <si>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</si>
  <si>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</si>
  <si>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</si>
  <si>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</si>
  <si>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</si>
  <si>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</si>
  <si>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</si>
  <si>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</si>
  <si>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</si>
  <si>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</si>
  <si>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</si>
  <si>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</si>
  <si>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</si>
  <si>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</si>
  <si>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</si>
  <si>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</si>
  <si>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</si>
  <si>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</si>
  <si>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</si>
  <si>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</si>
  <si>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</si>
  <si>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</si>
  <si>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</si>
  <si>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</si>
  <si>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</si>
  <si>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</si>
  <si>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</si>
  <si>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</si>
  <si>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</si>
  <si>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</si>
  <si>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</si>
  <si>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</si>
  <si>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</si>
  <si>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</si>
  <si>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</si>
  <si>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</si>
  <si>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</si>
  <si>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</si>
  <si>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</si>
  <si>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</si>
  <si>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</si>
  <si>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</si>
  <si>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</si>
  <si>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</si>
  <si>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</si>
  <si>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</si>
  <si>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</si>
  <si>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</si>
  <si>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</si>
  <si>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</si>
  <si>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</si>
  <si>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</si>
  <si>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</si>
  <si>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</si>
  <si>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</si>
  <si>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</si>
  <si>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</si>
  <si>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</si>
  <si>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</si>
  <si>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</si>
  <si>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</si>
  <si>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</si>
  <si>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</si>
  <si>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</si>
  <si>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</si>
  <si>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</si>
  <si>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</si>
  <si>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</si>
  <si>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</si>
  <si>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</si>
  <si>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</si>
  <si>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</si>
  <si>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</si>
  <si>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</si>
  <si>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</si>
  <si>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</si>
  <si>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</si>
  <si>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</si>
  <si>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</si>
  <si>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</si>
  <si>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</si>
  <si>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</si>
  <si>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</si>
  <si>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</si>
  <si>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</si>
  <si>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</si>
  <si>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</si>
  <si>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</si>
  <si>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</si>
  <si>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</si>
  <si>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</si>
  <si>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</si>
  <si>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</si>
  <si>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</si>
  <si>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</si>
  <si>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</si>
  <si>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</si>
  <si>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</si>
  <si>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</si>
  <si>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</si>
  <si>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</si>
  <si>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</si>
  <si>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</si>
  <si>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</si>
  <si>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</si>
  <si>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</si>
  <si>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</si>
  <si>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</si>
  <si>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</si>
  <si>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</si>
  <si>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</si>
  <si>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</si>
  <si>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</si>
  <si>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</si>
  <si>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</si>
  <si>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</si>
  <si>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</si>
  <si>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</si>
  <si>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</si>
  <si>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</si>
  <si>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</si>
  <si>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</si>
  <si>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</si>
  <si>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</si>
  <si>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</si>
  <si>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</si>
  <si>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</si>
  <si>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</si>
  <si>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</si>
  <si>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</si>
  <si>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</si>
  <si>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</si>
  <si>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</si>
  <si>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</si>
  <si>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</si>
  <si>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</si>
  <si>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</si>
  <si>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</si>
  <si>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</si>
  <si>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</si>
  <si>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</si>
  <si>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</si>
  <si>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</si>
  <si>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</si>
  <si>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</si>
  <si>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</si>
  <si>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</si>
  <si>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</si>
  <si>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</si>
  <si>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</si>
  <si>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</si>
  <si>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</si>
  <si>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</si>
  <si>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</si>
  <si>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</si>
  <si>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</si>
  <si>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</si>
  <si>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</si>
  <si>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</si>
  <si>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</si>
  <si>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</si>
  <si>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</si>
  <si>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</si>
  <si>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</si>
  <si>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</si>
  <si>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</si>
  <si>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</si>
  <si>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</si>
  <si>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</si>
  <si>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</si>
  <si>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</si>
  <si>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</si>
  <si>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</si>
  <si>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</si>
  <si>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</si>
  <si>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</si>
  <si>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</si>
  <si>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</si>
  <si>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</si>
  <si>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</si>
  <si>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</si>
  <si>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</si>
  <si>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</si>
  <si>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</si>
  <si>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</si>
  <si>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</si>
  <si>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</si>
  <si>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</si>
  <si>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</si>
  <si>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</si>
  <si>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</si>
  <si>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</si>
  <si>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</si>
  <si>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</si>
  <si>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</si>
  <si>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</si>
  <si>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</si>
  <si>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</si>
  <si>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</si>
  <si>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</si>
  <si>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</si>
  <si>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ACENDEDOR DE FOGÃO A GÁS</t>
  </si>
  <si>
    <t>AVENTAL DE TECIDO</t>
  </si>
  <si>
    <t>AVENTAL DE PLÁSTICO</t>
  </si>
  <si>
    <t>BALANÇA DIGITAL</t>
  </si>
  <si>
    <t>BALDE MOP</t>
  </si>
  <si>
    <t>BOWL FUNDO INOX</t>
  </si>
  <si>
    <t>CALÇADO PROFISSIONAL</t>
  </si>
  <si>
    <t>CAÇAROLA COM TAMPA N° 40</t>
  </si>
  <si>
    <t xml:space="preserve">CAÇAROLA COM TAMPA </t>
  </si>
  <si>
    <t>CAFETEIRA ELÉTRICA</t>
  </si>
  <si>
    <t>CAIXA ORGANIZADORA 30L</t>
  </si>
  <si>
    <t>CAIXA ORGANIZADORA 90L</t>
  </si>
  <si>
    <t>CAIXA ORGANIZADORA 20L</t>
  </si>
  <si>
    <t>CANECA INOX</t>
  </si>
  <si>
    <t>CHALEIRA ELÉTRICA INOX</t>
  </si>
  <si>
    <t>CHALEIRA INOX MULTIUSO</t>
  </si>
  <si>
    <t>COLHER DE SOPA DE MESA EM INOX</t>
  </si>
  <si>
    <t>COPOS DE ISOPOR</t>
  </si>
  <si>
    <t>COPOS DESCARTÁVEIS 500ML</t>
  </si>
  <si>
    <t>COPOS DESCARTÁVEIS 200ML</t>
  </si>
  <si>
    <t>COPOS DESCARTÁVEIS 80ML</t>
  </si>
  <si>
    <t>CUMBUCA 35ML</t>
  </si>
  <si>
    <t>ESCORREDOR INOX</t>
  </si>
  <si>
    <t>ESCOVA DE MAMADEIRA</t>
  </si>
  <si>
    <t>ESPÁTULA DE SILICONE RETA</t>
  </si>
  <si>
    <t>ESPONJA MULTIUSO</t>
  </si>
  <si>
    <t>ETIQUETA VIGILÂNCIA SANITÁRIA</t>
  </si>
  <si>
    <t>FAQUEIRO 24 PEÇAS</t>
  </si>
  <si>
    <t>FILTRO DE PAPEL PARA CAFÉ 103</t>
  </si>
  <si>
    <t>FORMA RETANGULAR POLIDA</t>
  </si>
  <si>
    <t>FORMA QUADRADA</t>
  </si>
  <si>
    <t>FÓSFORO DE SEGURANÇA</t>
  </si>
  <si>
    <t>GARFO DE MESA EM INOX</t>
  </si>
  <si>
    <t>GARFO DESCARTÁVEL</t>
  </si>
  <si>
    <t>COLHER DESCARTÁVEL</t>
  </si>
  <si>
    <t>GARRAFA TÉRMICA</t>
  </si>
  <si>
    <t>GUARDANAPO 24X22CM</t>
  </si>
  <si>
    <t>LIXEIRA DE PEDAL 100L</t>
  </si>
  <si>
    <t>LUVA NITRÍLICA</t>
  </si>
  <si>
    <t>LUVA PLÁSTICA</t>
  </si>
  <si>
    <t>LUVA LATEX DESCARTÁVEL</t>
  </si>
  <si>
    <t>LUVA DE LÁTEX SILVER GRIP AZUL</t>
  </si>
  <si>
    <t>PANELA DE PRESSSÃO POLIDA 24L</t>
  </si>
  <si>
    <t>PANO DE PIA/FLANELA</t>
  </si>
  <si>
    <t>PANO DE PRATO</t>
  </si>
  <si>
    <t>PAPEL ALUMÍNIO EM ROLO</t>
  </si>
  <si>
    <t>PAPEL MANTEIGA</t>
  </si>
  <si>
    <t>PENEIRA 14 CM</t>
  </si>
  <si>
    <t>POTE PLÁSTICO 1L</t>
  </si>
  <si>
    <t>POTE PLÁSTICO 250ML</t>
  </si>
  <si>
    <t>POTE PLÁSTICO 500ML</t>
  </si>
  <si>
    <t xml:space="preserve">PRATO DESCARTÁVEL </t>
  </si>
  <si>
    <t>PRATO FUNDO EM INOX</t>
  </si>
  <si>
    <t>RODO ABRASIVO COM CABO</t>
  </si>
  <si>
    <t>RODO ABRASIVO REFIL</t>
  </si>
  <si>
    <t>RODO MOOP COM BALDE</t>
  </si>
  <si>
    <t>SACO CRISTAL 3L</t>
  </si>
  <si>
    <t>SACO CRISTAL 8L</t>
  </si>
  <si>
    <t>SACO CRISTAL 5L</t>
  </si>
  <si>
    <t>SACO DE PAPEL BRANCO</t>
  </si>
  <si>
    <t>TECIDO EXFORD XADREZ</t>
  </si>
  <si>
    <t>TOALHA DE PAPEL EM ROLO</t>
  </si>
  <si>
    <t>TOALHA OLEADO DE MESA</t>
  </si>
  <si>
    <t>TORNEIRA ELÉTRICA</t>
  </si>
  <si>
    <t>TOUCAS DE PROTEÇÃO CAPILAR</t>
  </si>
  <si>
    <t>REGISTRO DE PREÇOS DE  MATERIAIS DE COPA E COZINHA PARA ATENDER OS DIVERSOS SETORES DA ADMINISTRAÇÃO</t>
  </si>
  <si>
    <t>PREFEITURA DE COTIPORA</t>
  </si>
  <si>
    <t>90898487000164</t>
  </si>
  <si>
    <t>THAIS MOREIRA CASTILLO ESCHER</t>
  </si>
  <si>
    <t>37698148000151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</si>
</sst>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3753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6</v>
      </c>
      <c r="C2" s="126"/>
      <c r="D2" s="50" t="s">
        <v>162</v>
      </c>
      <c r="E2" s="70">
        <v>48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7" t="s">
        <v>4036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4037</v>
      </c>
      <c r="C4" s="129"/>
      <c r="D4" s="129"/>
      <c r="E4" s="130"/>
      <c r="F4" s="22" t="s">
        <v>179</v>
      </c>
      <c r="G4" s="78" t="s">
        <v>4038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73044.39999999998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33996.370000000003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65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3" t="s">
        <v>3751</v>
      </c>
      <c r="B11" s="124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K76" sqref="K7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57" t="s">
        <v>3676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0" t="str">
        <f>IF(Identificação!B2=0,"",Identificação!B2)</f>
        <v>Pregão Presencial</v>
      </c>
      <c r="D2" s="160"/>
      <c r="E2" s="160"/>
      <c r="F2" s="160"/>
      <c r="G2" s="160"/>
      <c r="H2" s="37" t="s">
        <v>151</v>
      </c>
      <c r="I2" s="38">
        <f>IF(Identificação!E2=0,"",Identificação!E2)</f>
        <v>48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38" t="s">
        <v>153</v>
      </c>
      <c r="B3" s="139"/>
      <c r="C3" s="140" t="str">
        <f>IF(Identificação!B3=0,"",Identificação!B3)</f>
        <v>REGISTRO DE PREÇOS DE  MATERIAIS DE COPA E COZINHA PARA ATENDER OS DIVERSOS SETORES DA ADMINISTRAÇÃO</v>
      </c>
      <c r="D3" s="140"/>
      <c r="E3" s="140"/>
      <c r="F3" s="140"/>
      <c r="G3" s="140"/>
      <c r="H3" s="140"/>
      <c r="I3" s="140"/>
      <c r="J3" s="140"/>
      <c r="K3" s="141"/>
      <c r="L3" s="94"/>
      <c r="M3" s="94"/>
    </row>
    <row r="4" spans="1:18" s="27" customFormat="1" ht="15.75" thickBot="1" x14ac:dyDescent="0.3">
      <c r="A4" s="15" t="s">
        <v>176</v>
      </c>
      <c r="B4" s="22"/>
      <c r="C4" s="134" t="str">
        <f>IF(Identificação!B4=0,"",Identificação!B4)</f>
        <v>PREFEITURA DE COTIPORA</v>
      </c>
      <c r="D4" s="134"/>
      <c r="E4" s="134"/>
      <c r="F4" s="134"/>
      <c r="G4" s="134"/>
      <c r="H4" s="134"/>
      <c r="I4" s="134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4" t="str">
        <f>IF(Identificação!B5=0,"",Identificação!B5)</f>
        <v>Compras</v>
      </c>
      <c r="D5" s="134"/>
      <c r="E5" s="134"/>
      <c r="F5" s="134"/>
      <c r="G5" s="135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36">
        <f>SUMIFS(K12:K39953,B12:B39953,"&gt;0",K12:K39953,"&lt;&gt;0")</f>
        <v>73044.39999999998</v>
      </c>
      <c r="D6" s="136"/>
      <c r="E6" s="136"/>
      <c r="F6" s="136"/>
      <c r="G6" s="137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49" t="s">
        <v>3762</v>
      </c>
      <c r="B10" s="149" t="s">
        <v>3760</v>
      </c>
      <c r="C10" s="149" t="s">
        <v>3761</v>
      </c>
      <c r="D10" s="151" t="s">
        <v>3675</v>
      </c>
      <c r="E10" s="153" t="s">
        <v>168</v>
      </c>
      <c r="F10" s="155" t="s">
        <v>3674</v>
      </c>
      <c r="G10" s="151" t="s">
        <v>156</v>
      </c>
      <c r="H10" s="146" t="s">
        <v>165</v>
      </c>
      <c r="I10" s="147"/>
      <c r="J10" s="147"/>
      <c r="K10" s="147"/>
      <c r="L10" s="147"/>
      <c r="M10" s="148"/>
      <c r="N10" s="142" t="s">
        <v>177</v>
      </c>
      <c r="O10" s="143"/>
      <c r="P10" s="144" t="s">
        <v>178</v>
      </c>
      <c r="Q10" s="145"/>
      <c r="R10" s="133" t="s">
        <v>3678</v>
      </c>
    </row>
    <row r="11" spans="1:18" customFormat="1" ht="45" x14ac:dyDescent="0.25">
      <c r="A11" s="150"/>
      <c r="B11" s="150"/>
      <c r="C11" s="150"/>
      <c r="D11" s="152"/>
      <c r="E11" s="154"/>
      <c r="F11" s="156"/>
      <c r="G11" s="152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33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8</v>
      </c>
      <c r="I12" s="47" t="s">
        <v>3702</v>
      </c>
      <c r="J12" s="114">
        <v>21.42</v>
      </c>
      <c r="K12" s="54">
        <f>IFERROR(IF(H12*J12&lt;&gt;0,ROUND(ROUND(H12,4)*ROUND(J12,4),2),""),"")</f>
        <v>171.36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16</v>
      </c>
      <c r="I13" s="47" t="s">
        <v>3702</v>
      </c>
      <c r="J13" s="114">
        <v>38.270000000000003</v>
      </c>
      <c r="K13" s="54">
        <f>IFERROR(IF(H13*J13&lt;&gt;0,ROUND(ROUND(H13,4)*ROUND(J13,4),2),""),"")</f>
        <v>612.32000000000005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4</v>
      </c>
      <c r="I14" s="47" t="s">
        <v>3702</v>
      </c>
      <c r="J14" s="114">
        <v>25.49</v>
      </c>
      <c r="K14" s="106">
        <f>IFERROR(IF(H14*J14&lt;&gt;0,ROUND(ROUND(H14,4)*ROUND(J14,4),2),""),"")</f>
        <v>101.96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2</v>
      </c>
      <c r="I15" s="47" t="s">
        <v>3702</v>
      </c>
      <c r="J15" s="114">
        <v>29.2</v>
      </c>
      <c r="K15" s="106">
        <f t="shared" ref="K15:K78" si="0">IFERROR(IF(H15*J15&lt;&gt;0,ROUND(ROUND(H15,4)*ROUND(J15,4),2),""),"")</f>
        <v>58.4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31</v>
      </c>
      <c r="I16" s="47" t="s">
        <v>3702</v>
      </c>
      <c r="J16" s="114">
        <v>147</v>
      </c>
      <c r="K16" s="106">
        <f t="shared" si="0"/>
        <v>4557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11</v>
      </c>
      <c r="I17" s="47" t="s">
        <v>3702</v>
      </c>
      <c r="J17" s="114">
        <v>45.78</v>
      </c>
      <c r="K17" s="106">
        <f t="shared" si="0"/>
        <v>503.58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8</v>
      </c>
      <c r="I18" s="47" t="s">
        <v>3702</v>
      </c>
      <c r="J18" s="114">
        <v>95.9</v>
      </c>
      <c r="K18" s="106">
        <f t="shared" si="0"/>
        <v>767.2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4</v>
      </c>
      <c r="I19" s="47" t="s">
        <v>3702</v>
      </c>
      <c r="J19" s="114">
        <v>151.76</v>
      </c>
      <c r="K19" s="106">
        <f t="shared" si="0"/>
        <v>607.04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5</v>
      </c>
      <c r="I20" s="47" t="s">
        <v>3702</v>
      </c>
      <c r="J20" s="114">
        <v>99.87</v>
      </c>
      <c r="K20" s="106">
        <f t="shared" si="0"/>
        <v>499.35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1</v>
      </c>
      <c r="I21" s="47" t="s">
        <v>3702</v>
      </c>
      <c r="J21" s="114">
        <v>298.97000000000003</v>
      </c>
      <c r="K21" s="106">
        <f t="shared" si="0"/>
        <v>298.97000000000003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23</v>
      </c>
      <c r="I22" s="47" t="s">
        <v>3702</v>
      </c>
      <c r="J22" s="114">
        <v>63.3</v>
      </c>
      <c r="K22" s="106">
        <f t="shared" si="0"/>
        <v>1455.9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13</v>
      </c>
      <c r="I23" s="47" t="s">
        <v>3702</v>
      </c>
      <c r="J23" s="114">
        <v>134.09</v>
      </c>
      <c r="K23" s="106">
        <f t="shared" si="0"/>
        <v>1743.17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7</v>
      </c>
      <c r="I24" s="47" t="s">
        <v>3702</v>
      </c>
      <c r="J24" s="114">
        <v>43</v>
      </c>
      <c r="K24" s="106">
        <f t="shared" si="0"/>
        <v>301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70</v>
      </c>
      <c r="I25" s="47" t="s">
        <v>3702</v>
      </c>
      <c r="J25" s="114">
        <v>9.7899999999999991</v>
      </c>
      <c r="K25" s="106">
        <f t="shared" si="0"/>
        <v>685.3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21</v>
      </c>
      <c r="I26" s="47" t="s">
        <v>3702</v>
      </c>
      <c r="J26" s="114">
        <v>94.04</v>
      </c>
      <c r="K26" s="106">
        <f t="shared" si="0"/>
        <v>1974.84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1</v>
      </c>
      <c r="I27" s="47" t="s">
        <v>3702</v>
      </c>
      <c r="J27" s="114">
        <v>180.1</v>
      </c>
      <c r="K27" s="106">
        <v>180.1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150</v>
      </c>
      <c r="I28" s="47" t="s">
        <v>3702</v>
      </c>
      <c r="J28" s="114">
        <v>3.96</v>
      </c>
      <c r="K28" s="106">
        <f t="shared" si="0"/>
        <v>594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30</v>
      </c>
      <c r="I29" s="47" t="s">
        <v>3704</v>
      </c>
      <c r="J29" s="114">
        <v>8.6999999999999993</v>
      </c>
      <c r="K29" s="106">
        <f t="shared" si="0"/>
        <v>261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</v>
      </c>
      <c r="I30" s="47" t="s">
        <v>3878</v>
      </c>
      <c r="J30" s="114">
        <v>11.31</v>
      </c>
      <c r="K30" s="106">
        <f t="shared" si="0"/>
        <v>11.31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45</v>
      </c>
      <c r="I31" s="47" t="s">
        <v>3703</v>
      </c>
      <c r="J31" s="114">
        <v>164.32</v>
      </c>
      <c r="K31" s="106">
        <f t="shared" si="0"/>
        <v>7394.4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20</v>
      </c>
      <c r="I32" s="47" t="s">
        <v>3703</v>
      </c>
      <c r="J32" s="114">
        <v>116.63</v>
      </c>
      <c r="K32" s="106">
        <f t="shared" si="0"/>
        <v>2332.6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50</v>
      </c>
      <c r="I33" s="47" t="s">
        <v>3702</v>
      </c>
      <c r="J33" s="114">
        <v>9.4</v>
      </c>
      <c r="K33" s="106">
        <f t="shared" si="0"/>
        <v>470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2</v>
      </c>
      <c r="I34" s="47" t="s">
        <v>3702</v>
      </c>
      <c r="J34" s="114">
        <v>692.73</v>
      </c>
      <c r="K34" s="106">
        <f t="shared" si="0"/>
        <v>1385.46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12</v>
      </c>
      <c r="I35" s="47" t="s">
        <v>3702</v>
      </c>
      <c r="J35" s="114">
        <v>19.93</v>
      </c>
      <c r="K35" s="106">
        <f t="shared" si="0"/>
        <v>239.16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6</v>
      </c>
      <c r="I36" s="47" t="s">
        <v>3702</v>
      </c>
      <c r="J36" s="114">
        <v>30.8</v>
      </c>
      <c r="K36" s="106">
        <f t="shared" si="0"/>
        <v>184.8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130</v>
      </c>
      <c r="I37" s="47" t="s">
        <v>3702</v>
      </c>
      <c r="J37" s="114">
        <v>6.44</v>
      </c>
      <c r="K37" s="106">
        <f t="shared" si="0"/>
        <v>837.2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4</v>
      </c>
      <c r="I38" s="47" t="s">
        <v>3702</v>
      </c>
      <c r="J38" s="114">
        <v>32.65</v>
      </c>
      <c r="K38" s="106">
        <f t="shared" si="0"/>
        <v>130.6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3</v>
      </c>
      <c r="I39" s="47" t="s">
        <v>3702</v>
      </c>
      <c r="J39" s="114">
        <v>64.67</v>
      </c>
      <c r="K39" s="106">
        <f t="shared" si="0"/>
        <v>194.01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172</v>
      </c>
      <c r="I40" s="47" t="s">
        <v>3703</v>
      </c>
      <c r="J40" s="114">
        <v>6.06</v>
      </c>
      <c r="K40" s="106">
        <f t="shared" si="0"/>
        <v>1042.32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4</v>
      </c>
      <c r="I41" s="47" t="s">
        <v>3702</v>
      </c>
      <c r="J41" s="114">
        <v>28.72</v>
      </c>
      <c r="K41" s="106">
        <f t="shared" si="0"/>
        <v>114.88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6</v>
      </c>
      <c r="I42" s="47" t="s">
        <v>3702</v>
      </c>
      <c r="J42" s="114">
        <v>63.58</v>
      </c>
      <c r="K42" s="106">
        <f t="shared" si="0"/>
        <v>381.48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25</v>
      </c>
      <c r="I43" s="47" t="s">
        <v>3702</v>
      </c>
      <c r="J43" s="114">
        <v>7.42</v>
      </c>
      <c r="K43" s="106">
        <f t="shared" si="0"/>
        <v>185.5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150</v>
      </c>
      <c r="I44" s="47" t="s">
        <v>3702</v>
      </c>
      <c r="J44" s="114">
        <v>3.94</v>
      </c>
      <c r="K44" s="106">
        <f t="shared" si="0"/>
        <v>591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41" t="s">
        <v>4004</v>
      </c>
      <c r="H45" s="114">
        <v>30</v>
      </c>
      <c r="I45" s="47" t="s">
        <v>3704</v>
      </c>
      <c r="J45" s="114">
        <v>5.09</v>
      </c>
      <c r="K45" s="106">
        <f t="shared" si="0"/>
        <v>152.69999999999999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41" t="s">
        <v>4005</v>
      </c>
      <c r="H46" s="114">
        <v>30</v>
      </c>
      <c r="I46" s="47" t="s">
        <v>3704</v>
      </c>
      <c r="J46" s="114">
        <v>3.99</v>
      </c>
      <c r="K46" s="106">
        <f t="shared" si="0"/>
        <v>119.7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41" t="s">
        <v>4006</v>
      </c>
      <c r="H47" s="114">
        <v>6</v>
      </c>
      <c r="I47" s="47" t="s">
        <v>3702</v>
      </c>
      <c r="J47" s="114">
        <v>140.96</v>
      </c>
      <c r="K47" s="106">
        <f t="shared" si="0"/>
        <v>845.76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41" t="s">
        <v>4007</v>
      </c>
      <c r="H48" s="114">
        <v>50</v>
      </c>
      <c r="I48" s="47" t="s">
        <v>3704</v>
      </c>
      <c r="J48" s="114">
        <v>2.86</v>
      </c>
      <c r="K48" s="106">
        <f t="shared" si="0"/>
        <v>143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41" t="s">
        <v>4008</v>
      </c>
      <c r="H49" s="114">
        <v>15</v>
      </c>
      <c r="I49" s="47" t="s">
        <v>3702</v>
      </c>
      <c r="J49" s="114">
        <v>253.27</v>
      </c>
      <c r="K49" s="106">
        <f t="shared" si="0"/>
        <v>3799.05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41" t="s">
        <v>4011</v>
      </c>
      <c r="H50" s="114">
        <v>25</v>
      </c>
      <c r="I50" s="47" t="s">
        <v>3703</v>
      </c>
      <c r="J50" s="114">
        <v>20.62</v>
      </c>
      <c r="K50" s="106">
        <f t="shared" si="0"/>
        <v>515.5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41" t="s">
        <v>4009</v>
      </c>
      <c r="H51" s="114">
        <v>25</v>
      </c>
      <c r="I51" s="47" t="s">
        <v>3703</v>
      </c>
      <c r="J51" s="114">
        <v>23.33</v>
      </c>
      <c r="K51" s="106">
        <f t="shared" si="0"/>
        <v>583.25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41" t="s">
        <v>4010</v>
      </c>
      <c r="H52" s="114">
        <v>25</v>
      </c>
      <c r="I52" s="47" t="s">
        <v>3704</v>
      </c>
      <c r="J52" s="114">
        <v>7.3</v>
      </c>
      <c r="K52" s="106">
        <f t="shared" si="0"/>
        <v>182.5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41" t="s">
        <v>4012</v>
      </c>
      <c r="H53" s="114">
        <v>10</v>
      </c>
      <c r="I53" s="47" t="s">
        <v>3702</v>
      </c>
      <c r="J53" s="114">
        <v>7.48</v>
      </c>
      <c r="K53" s="106">
        <f t="shared" si="0"/>
        <v>74.8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41" t="s">
        <v>4013</v>
      </c>
      <c r="H54" s="114">
        <v>2</v>
      </c>
      <c r="I54" s="47" t="s">
        <v>3702</v>
      </c>
      <c r="J54" s="114">
        <v>474.01</v>
      </c>
      <c r="K54" s="106">
        <f t="shared" si="0"/>
        <v>948.02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41" t="s">
        <v>4014</v>
      </c>
      <c r="H55" s="114">
        <v>45</v>
      </c>
      <c r="I55" s="47" t="s">
        <v>3728</v>
      </c>
      <c r="J55" s="114">
        <v>14.57</v>
      </c>
      <c r="K55" s="106">
        <f t="shared" si="0"/>
        <v>655.65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41" t="s">
        <v>4015</v>
      </c>
      <c r="H56" s="114">
        <v>60</v>
      </c>
      <c r="I56" s="47" t="s">
        <v>3702</v>
      </c>
      <c r="J56" s="114">
        <v>7.49</v>
      </c>
      <c r="K56" s="106">
        <f t="shared" si="0"/>
        <v>449.4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41" t="s">
        <v>4016</v>
      </c>
      <c r="H57" s="114">
        <v>15</v>
      </c>
      <c r="I57" s="47" t="s">
        <v>3702</v>
      </c>
      <c r="J57" s="114">
        <v>48.08</v>
      </c>
      <c r="K57" s="106">
        <f t="shared" si="0"/>
        <v>721.2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41" t="s">
        <v>4017</v>
      </c>
      <c r="H58" s="114">
        <v>7</v>
      </c>
      <c r="I58" s="47" t="s">
        <v>3704</v>
      </c>
      <c r="J58" s="114">
        <v>43.24</v>
      </c>
      <c r="K58" s="106">
        <f t="shared" si="0"/>
        <v>302.68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41" t="s">
        <v>4018</v>
      </c>
      <c r="H59" s="114">
        <v>4</v>
      </c>
      <c r="I59" s="47" t="s">
        <v>3702</v>
      </c>
      <c r="J59" s="114">
        <v>14.59</v>
      </c>
      <c r="K59" s="106">
        <f t="shared" si="0"/>
        <v>58.36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41" t="s">
        <v>4019</v>
      </c>
      <c r="H60" s="114">
        <v>20</v>
      </c>
      <c r="I60" s="47" t="s">
        <v>3704</v>
      </c>
      <c r="J60" s="114">
        <v>44.45</v>
      </c>
      <c r="K60" s="106">
        <f t="shared" si="0"/>
        <v>889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41" t="s">
        <v>4020</v>
      </c>
      <c r="H61" s="114">
        <v>20</v>
      </c>
      <c r="I61" s="47" t="s">
        <v>3704</v>
      </c>
      <c r="J61" s="114">
        <v>20.079999999999998</v>
      </c>
      <c r="K61" s="106">
        <f t="shared" si="0"/>
        <v>401.6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41" t="s">
        <v>4021</v>
      </c>
      <c r="H62" s="114">
        <v>10</v>
      </c>
      <c r="I62" s="47" t="s">
        <v>3704</v>
      </c>
      <c r="J62" s="114">
        <v>22.23</v>
      </c>
      <c r="K62" s="106">
        <f t="shared" si="0"/>
        <v>222.3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41" t="s">
        <v>4022</v>
      </c>
      <c r="H63" s="114">
        <v>30</v>
      </c>
      <c r="I63" s="47" t="s">
        <v>3704</v>
      </c>
      <c r="J63" s="114">
        <v>8.4700000000000006</v>
      </c>
      <c r="K63" s="106">
        <f t="shared" si="0"/>
        <v>254.1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41" t="s">
        <v>4023</v>
      </c>
      <c r="H64" s="114">
        <v>25</v>
      </c>
      <c r="I64" s="47" t="s">
        <v>3702</v>
      </c>
      <c r="J64" s="114">
        <v>9.99</v>
      </c>
      <c r="K64" s="106">
        <f t="shared" si="0"/>
        <v>249.75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41" t="s">
        <v>4024</v>
      </c>
      <c r="H65" s="114">
        <v>13</v>
      </c>
      <c r="I65" s="47" t="s">
        <v>3702</v>
      </c>
      <c r="J65" s="114">
        <v>18.420000000000002</v>
      </c>
      <c r="K65" s="106">
        <f t="shared" si="0"/>
        <v>239.46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41" t="s">
        <v>4025</v>
      </c>
      <c r="H66" s="114">
        <v>23</v>
      </c>
      <c r="I66" s="47" t="s">
        <v>3702</v>
      </c>
      <c r="J66" s="114">
        <v>11.2</v>
      </c>
      <c r="K66" s="106">
        <f t="shared" si="0"/>
        <v>257.60000000000002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41" t="s">
        <v>4026</v>
      </c>
      <c r="H67" s="114">
        <v>11</v>
      </c>
      <c r="I67" s="47" t="s">
        <v>3702</v>
      </c>
      <c r="J67" s="114">
        <v>48.48</v>
      </c>
      <c r="K67" s="106">
        <f t="shared" si="0"/>
        <v>533.28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41" t="s">
        <v>4027</v>
      </c>
      <c r="H68" s="114">
        <v>3</v>
      </c>
      <c r="I68" s="47" t="s">
        <v>3704</v>
      </c>
      <c r="J68" s="114">
        <v>43.69</v>
      </c>
      <c r="K68" s="106">
        <f t="shared" si="0"/>
        <v>131.07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41" t="s">
        <v>4028</v>
      </c>
      <c r="H69" s="114">
        <v>1</v>
      </c>
      <c r="I69" s="47" t="s">
        <v>3704</v>
      </c>
      <c r="J69" s="114">
        <v>81.06</v>
      </c>
      <c r="K69" s="106">
        <f t="shared" si="0"/>
        <v>81.06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41" t="s">
        <v>4029</v>
      </c>
      <c r="H70" s="114">
        <v>6</v>
      </c>
      <c r="I70" s="47" t="s">
        <v>3704</v>
      </c>
      <c r="J70" s="114">
        <v>49.29</v>
      </c>
      <c r="K70" s="106">
        <f t="shared" si="0"/>
        <v>295.74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41" t="s">
        <v>4030</v>
      </c>
      <c r="H71" s="114">
        <v>509</v>
      </c>
      <c r="I71" s="47" t="s">
        <v>3704</v>
      </c>
      <c r="J71" s="114">
        <v>27.49</v>
      </c>
      <c r="K71" s="106">
        <f t="shared" si="0"/>
        <v>13992.41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41" t="s">
        <v>4031</v>
      </c>
      <c r="H72" s="114">
        <v>20</v>
      </c>
      <c r="I72" s="47" t="s">
        <v>3702</v>
      </c>
      <c r="J72" s="114">
        <v>17.38</v>
      </c>
      <c r="K72" s="106">
        <f t="shared" si="0"/>
        <v>347.6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41" t="s">
        <v>4032</v>
      </c>
      <c r="H73" s="114">
        <v>1800</v>
      </c>
      <c r="I73" s="47" t="s">
        <v>3704</v>
      </c>
      <c r="J73" s="114">
        <v>6.93</v>
      </c>
      <c r="K73" s="106">
        <f t="shared" si="0"/>
        <v>12474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41" t="s">
        <v>4033</v>
      </c>
      <c r="H74" s="114">
        <v>10</v>
      </c>
      <c r="I74" s="47" t="s">
        <v>3695</v>
      </c>
      <c r="J74" s="114">
        <v>18.260000000000002</v>
      </c>
      <c r="K74" s="106">
        <f t="shared" si="0"/>
        <v>182.6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41" t="s">
        <v>4034</v>
      </c>
      <c r="H75" s="114">
        <v>9</v>
      </c>
      <c r="I75" s="47" t="s">
        <v>3702</v>
      </c>
      <c r="J75" s="114">
        <v>189.05</v>
      </c>
      <c r="K75" s="106">
        <f t="shared" si="0"/>
        <v>1701.45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41" t="s">
        <v>4035</v>
      </c>
      <c r="H76" s="114">
        <v>20</v>
      </c>
      <c r="I76" s="47" t="s">
        <v>3704</v>
      </c>
      <c r="J76" s="114">
        <v>18.63</v>
      </c>
      <c r="K76" s="106">
        <f t="shared" si="0"/>
        <v>372.6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"/>
  <sheetViews>
    <sheetView tabSelected="1" workbookViewId="0">
      <selection activeCell="G74" sqref="G7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hidden="1" customWidth="1"/>
    <col min="10" max="10" width="14.140625" style="100" hidden="1" customWidth="1"/>
    <col min="11" max="11" width="10.7109375" style="44" hidden="1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7" t="s">
        <v>3679</v>
      </c>
      <c r="B1" s="158"/>
      <c r="C1" s="158"/>
      <c r="D1" s="158"/>
      <c r="E1" s="158"/>
      <c r="F1" s="158"/>
      <c r="G1" s="158"/>
      <c r="H1" s="159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3" t="str">
        <f>IF(Identificação!B2=0,"",Identificação!B2)</f>
        <v>Pregão Presencial</v>
      </c>
      <c r="D2" s="163"/>
      <c r="E2" s="28" t="s">
        <v>151</v>
      </c>
      <c r="F2" s="29">
        <f>IF(Identificação!E2=0,"",Identificação!E2)</f>
        <v>48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38" t="s">
        <v>153</v>
      </c>
      <c r="B3" s="139"/>
      <c r="C3" s="140" t="str">
        <f>IF(Identificação!B3=0,"",Identificação!B3)</f>
        <v>REGISTRO DE PREÇOS DE  MATERIAIS DE COPA E COZINHA PARA ATENDER OS DIVERSOS SETORES DA ADMINISTRAÇÃO</v>
      </c>
      <c r="D3" s="140"/>
      <c r="E3" s="140"/>
      <c r="F3" s="140"/>
      <c r="G3" s="140"/>
      <c r="H3" s="141"/>
      <c r="I3" s="103"/>
      <c r="J3" s="103"/>
    </row>
    <row r="4" spans="1:12" s="27" customFormat="1" ht="15.75" thickBot="1" x14ac:dyDescent="0.3">
      <c r="A4" s="18" t="s">
        <v>3793</v>
      </c>
      <c r="B4" s="26"/>
      <c r="C4" s="129" t="s">
        <v>4039</v>
      </c>
      <c r="D4" s="129"/>
      <c r="E4" s="129"/>
      <c r="F4" s="129"/>
      <c r="G4" s="22" t="s">
        <v>3754</v>
      </c>
      <c r="H4" s="79" t="s">
        <v>4040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4" t="str">
        <f>IF(Identificação!B5=0,"",Identificação!B5)</f>
        <v>Compras</v>
      </c>
      <c r="D5" s="165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1">
        <f>SUMIFS(H12:H39953,B12:B39953,"&gt;0",H12:H39953,"&lt;&gt;0")</f>
        <v>33996.370000000003</v>
      </c>
      <c r="D6" s="162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49" t="s">
        <v>3755</v>
      </c>
      <c r="B10" s="149" t="s">
        <v>3756</v>
      </c>
      <c r="C10" s="149" t="s">
        <v>3677</v>
      </c>
      <c r="D10" s="151" t="s">
        <v>3757</v>
      </c>
      <c r="E10" s="166" t="s">
        <v>171</v>
      </c>
      <c r="F10" s="167"/>
      <c r="G10" s="167"/>
      <c r="H10" s="167"/>
      <c r="I10" s="167"/>
      <c r="J10" s="167"/>
      <c r="K10" s="167"/>
    </row>
    <row r="11" spans="1:12" customFormat="1" ht="45" x14ac:dyDescent="0.25">
      <c r="A11" s="150"/>
      <c r="B11" s="150"/>
      <c r="C11" s="150"/>
      <c r="D11" s="152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ACENDEDOR DE FOGÃO A GÁS</v>
      </c>
      <c r="E12" s="116">
        <f>IF('Orçamento-base'!H12&gt;0,'Orçamento-base'!H12,"")</f>
        <v>8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AVENTAL DE TECIDO</v>
      </c>
      <c r="E13" s="116">
        <f>IF('Orçamento-base'!H13&gt;0,'Orçamento-base'!H13,"")</f>
        <v>16</v>
      </c>
      <c r="F13" s="54" t="str">
        <f>IF('Orçamento-base'!I13&gt;0,'Orçamento-base'!I13,"")</f>
        <v>un</v>
      </c>
      <c r="G13" s="114">
        <v>38</v>
      </c>
      <c r="H13" s="54">
        <f>IFERROR(IF(E13*G13&lt;&gt;0,ROUND(ROUND(E13,4)*ROUND(G13,4),2),""),"")</f>
        <v>608</v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AVENTAL DE PLÁSTICO</v>
      </c>
      <c r="E14" s="119">
        <f>IF('Orçamento-base'!H14&gt;0,'Orçamento-base'!H14,"")</f>
        <v>4</v>
      </c>
      <c r="F14" s="106" t="str">
        <f>IF('Orçamento-base'!I14&gt;0,'Orçamento-base'!I14,"")</f>
        <v>un</v>
      </c>
      <c r="G14" s="114"/>
      <c r="H14" s="106" t="str">
        <f t="shared" ref="H14:H49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BALANÇA DIGITAL</v>
      </c>
      <c r="E15" s="119">
        <f>IF('Orçamento-base'!H15&gt;0,'Orçamento-base'!H15,"")</f>
        <v>2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BALDE MOP</v>
      </c>
      <c r="E16" s="119">
        <f>IF('Orçamento-base'!H16&gt;0,'Orçamento-base'!H16,"")</f>
        <v>31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BOWL FUNDO INOX</v>
      </c>
      <c r="E17" s="119">
        <f>IF('Orçamento-base'!H17&gt;0,'Orçamento-base'!H17,"")</f>
        <v>11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CALÇADO PROFISSIONAL</v>
      </c>
      <c r="E18" s="119">
        <f>IF('Orçamento-base'!H18&gt;0,'Orçamento-base'!H18,"")</f>
        <v>8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CAÇAROLA COM TAMPA N° 40</v>
      </c>
      <c r="E19" s="119">
        <f>IF('Orçamento-base'!H19&gt;0,'Orçamento-base'!H19,"")</f>
        <v>4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CAÇAROLA COM TAMPA </v>
      </c>
      <c r="E20" s="119">
        <f>IF('Orçamento-base'!H20&gt;0,'Orçamento-base'!H20,"")</f>
        <v>5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CAFETEIRA ELÉTRICA</v>
      </c>
      <c r="E21" s="119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CAIXA ORGANIZADORA 30L</v>
      </c>
      <c r="E22" s="119">
        <f>IF('Orçamento-base'!H22&gt;0,'Orçamento-base'!H22,"")</f>
        <v>23</v>
      </c>
      <c r="F22" s="106" t="str">
        <f>IF('Orçamento-base'!I22&gt;0,'Orçamento-base'!I22,"")</f>
        <v>un</v>
      </c>
      <c r="G22" s="114">
        <v>39.89</v>
      </c>
      <c r="H22" s="106">
        <f t="shared" si="0"/>
        <v>917.47</v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CAIXA ORGANIZADORA 90L</v>
      </c>
      <c r="E23" s="119">
        <f>IF('Orçamento-base'!H23&gt;0,'Orçamento-base'!H23,"")</f>
        <v>13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CAIXA ORGANIZADORA 20L</v>
      </c>
      <c r="E24" s="119">
        <f>IF('Orçamento-base'!H24&gt;0,'Orçamento-base'!H24,"")</f>
        <v>7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CANECA INOX</v>
      </c>
      <c r="E25" s="119">
        <f>IF('Orçamento-base'!H25&gt;0,'Orçamento-base'!H25,"")</f>
        <v>70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CHALEIRA ELÉTRICA INOX</v>
      </c>
      <c r="E26" s="119">
        <f>IF('Orçamento-base'!H26&gt;0,'Orçamento-base'!H26,"")</f>
        <v>21</v>
      </c>
      <c r="F26" s="106" t="str">
        <f>IF('Orçamento-base'!I26&gt;0,'Orçamento-base'!I26,"")</f>
        <v>un</v>
      </c>
      <c r="G26" s="114">
        <v>93.8</v>
      </c>
      <c r="H26" s="106">
        <f t="shared" si="0"/>
        <v>1969.8</v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CHALEIRA INOX MULTIUSO</v>
      </c>
      <c r="E27" s="119">
        <f>IF('Orçamento-base'!H27&gt;0,'Orçamento-base'!H27,"")</f>
        <v>1</v>
      </c>
      <c r="F27" s="106" t="str">
        <f>IF('Orçamento-base'!I27&gt;0,'Orçamento-base'!I27,"")</f>
        <v>un</v>
      </c>
      <c r="G27" s="114">
        <v>178</v>
      </c>
      <c r="H27" s="106">
        <f t="shared" si="0"/>
        <v>178</v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COLHER DE SOPA DE MESA EM INOX</v>
      </c>
      <c r="E28" s="119">
        <f>IF('Orçamento-base'!H28&gt;0,'Orçamento-base'!H28,"")</f>
        <v>150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COPOS DE ISOPOR</v>
      </c>
      <c r="E29" s="119">
        <f>IF('Orçamento-base'!H29&gt;0,'Orçamento-base'!H29,"")</f>
        <v>30</v>
      </c>
      <c r="F29" s="106" t="str">
        <f>IF('Orçamento-base'!I29&gt;0,'Orçamento-base'!I29,"")</f>
        <v>pac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COPOS DESCARTÁVEIS 500ML</v>
      </c>
      <c r="E30" s="119">
        <f>IF('Orçamento-base'!H30&gt;0,'Orçamento-base'!H30,"")</f>
        <v>1</v>
      </c>
      <c r="F30" s="106" t="str">
        <f>IF('Orçamento-base'!I30&gt;0,'Orçamento-base'!I30,"")</f>
        <v>tira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COPOS DESCARTÁVEIS 200ML</v>
      </c>
      <c r="E31" s="119">
        <f>IF('Orçamento-base'!H31&gt;0,'Orçamento-base'!H31,"")</f>
        <v>45</v>
      </c>
      <c r="F31" s="106" t="str">
        <f>IF('Orçamento-base'!I31&gt;0,'Orçamento-base'!I31,"")</f>
        <v>cx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COPOS DESCARTÁVEIS 80ML</v>
      </c>
      <c r="E32" s="119">
        <f>IF('Orçamento-base'!H32&gt;0,'Orçamento-base'!H32,"")</f>
        <v>20</v>
      </c>
      <c r="F32" s="106" t="str">
        <f>IF('Orçamento-base'!I32&gt;0,'Orçamento-base'!I32,"")</f>
        <v>cx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CUMBUCA 35ML</v>
      </c>
      <c r="E33" s="119">
        <f>IF('Orçamento-base'!H33&gt;0,'Orçamento-base'!H33,"")</f>
        <v>50</v>
      </c>
      <c r="F33" s="106" t="str">
        <f>IF('Orçamento-base'!I33&gt;0,'Orçamento-base'!I33,"")</f>
        <v>un</v>
      </c>
      <c r="G33" s="114">
        <v>9.3000000000000007</v>
      </c>
      <c r="H33" s="106">
        <f t="shared" si="0"/>
        <v>465</v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ESCORREDOR INOX</v>
      </c>
      <c r="E34" s="119">
        <f>IF('Orçamento-base'!H34&gt;0,'Orçamento-base'!H34,"")</f>
        <v>2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ESCOVA DE MAMADEIRA</v>
      </c>
      <c r="E35" s="119">
        <f>IF('Orçamento-base'!H35&gt;0,'Orçamento-base'!H35,"")</f>
        <v>12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ESPÁTULA DE SILICONE RETA</v>
      </c>
      <c r="E36" s="119">
        <f>IF('Orçamento-base'!H36&gt;0,'Orçamento-base'!H36,"")</f>
        <v>6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ESPONJA MULTIUSO</v>
      </c>
      <c r="E37" s="119">
        <f>IF('Orçamento-base'!H37&gt;0,'Orçamento-base'!H37,"")</f>
        <v>130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ETIQUETA VIGILÂNCIA SANITÁRIA</v>
      </c>
      <c r="E38" s="119">
        <f>IF('Orçamento-base'!H38&gt;0,'Orçamento-base'!H38,"")</f>
        <v>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FAQUEIRO 24 PEÇAS</v>
      </c>
      <c r="E39" s="119">
        <f>IF('Orçamento-base'!H39&gt;0,'Orçamento-base'!H39,"")</f>
        <v>3</v>
      </c>
      <c r="F39" s="106" t="str">
        <f>IF('Orçamento-base'!I39&gt;0,'Orçamento-base'!I39,"")</f>
        <v>un</v>
      </c>
      <c r="G39" s="114">
        <v>63</v>
      </c>
      <c r="H39" s="106">
        <f t="shared" si="0"/>
        <v>189</v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FILTRO DE PAPEL PARA CAFÉ 103</v>
      </c>
      <c r="E40" s="119">
        <f>IF('Orçamento-base'!H40&gt;0,'Orçamento-base'!H40,"")</f>
        <v>172</v>
      </c>
      <c r="F40" s="106" t="str">
        <f>IF('Orçamento-base'!I40&gt;0,'Orçamento-base'!I40,"")</f>
        <v>cx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FORMA RETANGULAR POLIDA</v>
      </c>
      <c r="E41" s="119">
        <f>IF('Orçamento-base'!H41&gt;0,'Orçamento-base'!H41,"")</f>
        <v>4</v>
      </c>
      <c r="F41" s="106" t="str">
        <f>IF('Orçamento-base'!I41&gt;0,'Orçamento-base'!I41,"")</f>
        <v>un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FORMA QUADRADA</v>
      </c>
      <c r="E42" s="119">
        <f>IF('Orçamento-base'!H42&gt;0,'Orçamento-base'!H42,"")</f>
        <v>6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FÓSFORO DE SEGURANÇA</v>
      </c>
      <c r="E43" s="119">
        <f>IF('Orçamento-base'!H43&gt;0,'Orçamento-base'!H43,"")</f>
        <v>25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GARFO DE MESA EM INOX</v>
      </c>
      <c r="E44" s="119">
        <f>IF('Orçamento-base'!H44&gt;0,'Orçamento-base'!H44,"")</f>
        <v>150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GARFO DESCARTÁVEL</v>
      </c>
      <c r="E45" s="119">
        <f>IF('Orçamento-base'!H45&gt;0,'Orçamento-base'!H45,"")</f>
        <v>30</v>
      </c>
      <c r="F45" s="106" t="str">
        <f>IF('Orçamento-base'!I45&gt;0,'Orçamento-base'!I45,"")</f>
        <v>pac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>COLHER DESCARTÁVEL</v>
      </c>
      <c r="E46" s="119">
        <f>IF('Orçamento-base'!H46&gt;0,'Orçamento-base'!H46,"")</f>
        <v>30</v>
      </c>
      <c r="F46" s="106" t="str">
        <f>IF('Orçamento-base'!I46&gt;0,'Orçamento-base'!I46,"")</f>
        <v>pac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36</v>
      </c>
      <c r="C47" s="111">
        <f>IF('Orçamento-base'!C47&gt;0,'Orçamento-base'!C47,"")</f>
        <v>36</v>
      </c>
      <c r="D47" s="106" t="str">
        <f>IF('Orçamento-base'!G47&gt;0,'Orçamento-base'!G47,"")</f>
        <v>GARRAFA TÉRMICA</v>
      </c>
      <c r="E47" s="119">
        <f>IF('Orçamento-base'!H47&gt;0,'Orçamento-base'!H47,"")</f>
        <v>6</v>
      </c>
      <c r="F47" s="106" t="str">
        <f>IF('Orçamento-base'!I47&gt;0,'Orçamento-base'!I47,"")</f>
        <v>un</v>
      </c>
      <c r="G47" s="114">
        <v>138.9</v>
      </c>
      <c r="H47" s="106">
        <f t="shared" si="0"/>
        <v>833.4</v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37</v>
      </c>
      <c r="C48" s="111">
        <f>IF('Orçamento-base'!C48&gt;0,'Orçamento-base'!C48,"")</f>
        <v>37</v>
      </c>
      <c r="D48" s="106" t="str">
        <f>IF('Orçamento-base'!G48&gt;0,'Orçamento-base'!G48,"")</f>
        <v>GUARDANAPO 24X22CM</v>
      </c>
      <c r="E48" s="119">
        <f>IF('Orçamento-base'!H48&gt;0,'Orçamento-base'!H48,"")</f>
        <v>50</v>
      </c>
      <c r="F48" s="106" t="str">
        <f>IF('Orçamento-base'!I48&gt;0,'Orçamento-base'!I48,"")</f>
        <v>pac</v>
      </c>
      <c r="G48" s="114">
        <v>2.8</v>
      </c>
      <c r="H48" s="106">
        <f t="shared" si="0"/>
        <v>140</v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38</v>
      </c>
      <c r="C49" s="111">
        <f>IF('Orçamento-base'!C49&gt;0,'Orçamento-base'!C49,"")</f>
        <v>38</v>
      </c>
      <c r="D49" s="106" t="str">
        <f>IF('Orçamento-base'!G49&gt;0,'Orçamento-base'!G49,"")</f>
        <v>LIXEIRA DE PEDAL 100L</v>
      </c>
      <c r="E49" s="119">
        <f>IF('Orçamento-base'!H49&gt;0,'Orçamento-base'!H49,"")</f>
        <v>15</v>
      </c>
      <c r="F49" s="106" t="str">
        <f>IF('Orçamento-base'!I49&gt;0,'Orçamento-base'!I49,"")</f>
        <v>un</v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39</v>
      </c>
      <c r="C50" s="111">
        <f>IF('Orçamento-base'!C50&gt;0,'Orçamento-base'!C50,"")</f>
        <v>39</v>
      </c>
      <c r="D50" s="106" t="str">
        <f>IF('Orçamento-base'!G50&gt;0,'Orçamento-base'!G50,"")</f>
        <v>LUVA LATEX DESCARTÁVEL</v>
      </c>
      <c r="E50" s="119">
        <f>IF('Orçamento-base'!H50&gt;0,'Orçamento-base'!H50,"")</f>
        <v>25</v>
      </c>
      <c r="F50" s="106" t="str">
        <f>IF('Orçamento-base'!I50&gt;0,'Orçamento-base'!I50,"")</f>
        <v>cx</v>
      </c>
      <c r="G50" s="114">
        <v>19.7</v>
      </c>
      <c r="H50" s="106">
        <f>IFERROR(IF(E50*G50&lt;&gt;0,ROUND(ROUND(E50,4)*ROUND(G50,4),2),""),"")</f>
        <v>492.5</v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40</v>
      </c>
      <c r="C51" s="111">
        <f>IF('Orçamento-base'!C51&gt;0,'Orçamento-base'!C51,"")</f>
        <v>40</v>
      </c>
      <c r="D51" s="106" t="str">
        <f>IF('Orçamento-base'!G51&gt;0,'Orçamento-base'!G51,"")</f>
        <v>LUVA NITRÍLICA</v>
      </c>
      <c r="E51" s="119">
        <f>IF('Orçamento-base'!H51&gt;0,'Orçamento-base'!H51,"")</f>
        <v>25</v>
      </c>
      <c r="F51" s="106" t="str">
        <f>IF('Orçamento-base'!I51&gt;0,'Orçamento-base'!I51,"")</f>
        <v>cx</v>
      </c>
      <c r="G51" s="114">
        <v>22.65</v>
      </c>
      <c r="H51" s="106">
        <f>IFERROR(IF(E51*G51&lt;&gt;0,ROUND(ROUND(E51,4)*ROUND(G51,4),2),""),"")</f>
        <v>566.25</v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41</v>
      </c>
      <c r="C52" s="111">
        <f>IF('Orçamento-base'!C52&gt;0,'Orçamento-base'!C52,"")</f>
        <v>41</v>
      </c>
      <c r="D52" s="106" t="str">
        <f>IF('Orçamento-base'!G52&gt;0,'Orçamento-base'!G52,"")</f>
        <v>LUVA PLÁSTICA</v>
      </c>
      <c r="E52" s="119">
        <f>IF('Orçamento-base'!H52&gt;0,'Orçamento-base'!H52,"")</f>
        <v>25</v>
      </c>
      <c r="F52" s="106" t="str">
        <f>IF('Orçamento-base'!I52&gt;0,'Orçamento-base'!I52,"")</f>
        <v>pac</v>
      </c>
      <c r="G52" s="114"/>
      <c r="H52" s="106" t="str">
        <f t="shared" ref="H52:H69" si="1">IFERROR(IF(E52*G52&lt;&gt;0,ROUND(ROUND(E52,4)*ROUND(G52,4),2),""),"")</f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42</v>
      </c>
      <c r="C53" s="111">
        <f>IF('Orçamento-base'!C53&gt;0,'Orçamento-base'!C53,"")</f>
        <v>42</v>
      </c>
      <c r="D53" s="106" t="str">
        <f>IF('Orçamento-base'!G53&gt;0,'Orçamento-base'!G53,"")</f>
        <v>LUVA DE LÁTEX SILVER GRIP AZUL</v>
      </c>
      <c r="E53" s="119">
        <f>IF('Orçamento-base'!H53&gt;0,'Orçamento-base'!H53,"")</f>
        <v>10</v>
      </c>
      <c r="F53" s="106" t="str">
        <f>IF('Orçamento-base'!I53&gt;0,'Orçamento-base'!I53,"")</f>
        <v>un</v>
      </c>
      <c r="G53" s="114"/>
      <c r="H53" s="106" t="str">
        <f t="shared" si="1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43</v>
      </c>
      <c r="C54" s="111">
        <f>IF('Orçamento-base'!C54&gt;0,'Orçamento-base'!C54,"")</f>
        <v>43</v>
      </c>
      <c r="D54" s="106" t="str">
        <f>IF('Orçamento-base'!G54&gt;0,'Orçamento-base'!G54,"")</f>
        <v>PANELA DE PRESSSÃO POLIDA 24L</v>
      </c>
      <c r="E54" s="119">
        <f>IF('Orçamento-base'!H54&gt;0,'Orçamento-base'!H54,"")</f>
        <v>2</v>
      </c>
      <c r="F54" s="106" t="str">
        <f>IF('Orçamento-base'!I54&gt;0,'Orçamento-base'!I54,"")</f>
        <v>un</v>
      </c>
      <c r="G54" s="114"/>
      <c r="H54" s="106" t="str">
        <f t="shared" si="1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44</v>
      </c>
      <c r="C55" s="111">
        <f>IF('Orçamento-base'!C55&gt;0,'Orçamento-base'!C55,"")</f>
        <v>44</v>
      </c>
      <c r="D55" s="106" t="str">
        <f>IF('Orçamento-base'!G55&gt;0,'Orçamento-base'!G55,"")</f>
        <v>PANO DE PIA/FLANELA</v>
      </c>
      <c r="E55" s="119">
        <f>IF('Orçamento-base'!H55&gt;0,'Orçamento-base'!H55,"")</f>
        <v>45</v>
      </c>
      <c r="F55" s="106" t="str">
        <f>IF('Orçamento-base'!I55&gt;0,'Orçamento-base'!I55,"")</f>
        <v>kit</v>
      </c>
      <c r="G55" s="114">
        <v>11.95</v>
      </c>
      <c r="H55" s="106">
        <f t="shared" si="1"/>
        <v>537.75</v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45</v>
      </c>
      <c r="C56" s="111">
        <f>IF('Orçamento-base'!C56&gt;0,'Orçamento-base'!C56,"")</f>
        <v>45</v>
      </c>
      <c r="D56" s="106" t="str">
        <f>IF('Orçamento-base'!G56&gt;0,'Orçamento-base'!G56,"")</f>
        <v>PANO DE PRATO</v>
      </c>
      <c r="E56" s="119">
        <f>IF('Orçamento-base'!H56&gt;0,'Orçamento-base'!H56,"")</f>
        <v>60</v>
      </c>
      <c r="F56" s="106" t="str">
        <f>IF('Orçamento-base'!I56&gt;0,'Orçamento-base'!I56,"")</f>
        <v>un</v>
      </c>
      <c r="G56" s="114"/>
      <c r="H56" s="106" t="str">
        <f t="shared" si="1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46</v>
      </c>
      <c r="C57" s="111">
        <f>IF('Orçamento-base'!C57&gt;0,'Orçamento-base'!C57,"")</f>
        <v>46</v>
      </c>
      <c r="D57" s="106" t="str">
        <f>IF('Orçamento-base'!G57&gt;0,'Orçamento-base'!G57,"")</f>
        <v>PAPEL ALUMÍNIO EM ROLO</v>
      </c>
      <c r="E57" s="119">
        <f>IF('Orçamento-base'!H57&gt;0,'Orçamento-base'!H57,"")</f>
        <v>15</v>
      </c>
      <c r="F57" s="106" t="str">
        <f>IF('Orçamento-base'!I57&gt;0,'Orçamento-base'!I57,"")</f>
        <v>un</v>
      </c>
      <c r="G57" s="114">
        <v>47.5</v>
      </c>
      <c r="H57" s="106">
        <f t="shared" si="1"/>
        <v>712.5</v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47</v>
      </c>
      <c r="C58" s="111">
        <f>IF('Orçamento-base'!C58&gt;0,'Orçamento-base'!C58,"")</f>
        <v>47</v>
      </c>
      <c r="D58" s="106" t="str">
        <f>IF('Orçamento-base'!G58&gt;0,'Orçamento-base'!G58,"")</f>
        <v>PAPEL MANTEIGA</v>
      </c>
      <c r="E58" s="119">
        <f>IF('Orçamento-base'!H58&gt;0,'Orçamento-base'!H58,"")</f>
        <v>7</v>
      </c>
      <c r="F58" s="106" t="str">
        <f>IF('Orçamento-base'!I58&gt;0,'Orçamento-base'!I58,"")</f>
        <v>pac</v>
      </c>
      <c r="G58" s="114">
        <v>42</v>
      </c>
      <c r="H58" s="106">
        <f t="shared" si="1"/>
        <v>294</v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48</v>
      </c>
      <c r="C59" s="111">
        <f>IF('Orçamento-base'!C59&gt;0,'Orçamento-base'!C59,"")</f>
        <v>48</v>
      </c>
      <c r="D59" s="106" t="str">
        <f>IF('Orçamento-base'!G59&gt;0,'Orçamento-base'!G59,"")</f>
        <v>PENEIRA 14 CM</v>
      </c>
      <c r="E59" s="119">
        <f>IF('Orçamento-base'!H59&gt;0,'Orçamento-base'!H59,"")</f>
        <v>4</v>
      </c>
      <c r="F59" s="106" t="str">
        <f>IF('Orçamento-base'!I59&gt;0,'Orçamento-base'!I59,"")</f>
        <v>un</v>
      </c>
      <c r="G59" s="114"/>
      <c r="H59" s="106" t="str">
        <f t="shared" si="1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49</v>
      </c>
      <c r="C60" s="111">
        <f>IF('Orçamento-base'!C60&gt;0,'Orçamento-base'!C60,"")</f>
        <v>49</v>
      </c>
      <c r="D60" s="106" t="str">
        <f>IF('Orçamento-base'!G60&gt;0,'Orçamento-base'!G60,"")</f>
        <v>POTE PLÁSTICO 1L</v>
      </c>
      <c r="E60" s="119">
        <f>IF('Orçamento-base'!H60&gt;0,'Orçamento-base'!H60,"")</f>
        <v>20</v>
      </c>
      <c r="F60" s="106" t="str">
        <f>IF('Orçamento-base'!I60&gt;0,'Orçamento-base'!I60,"")</f>
        <v>pac</v>
      </c>
      <c r="G60" s="114"/>
      <c r="H60" s="106" t="str">
        <f t="shared" si="1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50</v>
      </c>
      <c r="C61" s="111">
        <f>IF('Orçamento-base'!C61&gt;0,'Orçamento-base'!C61,"")</f>
        <v>50</v>
      </c>
      <c r="D61" s="106" t="str">
        <f>IF('Orçamento-base'!G61&gt;0,'Orçamento-base'!G61,"")</f>
        <v>POTE PLÁSTICO 250ML</v>
      </c>
      <c r="E61" s="119">
        <f>IF('Orçamento-base'!H61&gt;0,'Orçamento-base'!H61,"")</f>
        <v>20</v>
      </c>
      <c r="F61" s="106" t="str">
        <f>IF('Orçamento-base'!I61&gt;0,'Orçamento-base'!I61,"")</f>
        <v>pac</v>
      </c>
      <c r="G61" s="114"/>
      <c r="H61" s="106" t="str">
        <f t="shared" si="1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51</v>
      </c>
      <c r="C62" s="111">
        <f>IF('Orçamento-base'!C62&gt;0,'Orçamento-base'!C62,"")</f>
        <v>51</v>
      </c>
      <c r="D62" s="106" t="str">
        <f>IF('Orçamento-base'!G62&gt;0,'Orçamento-base'!G62,"")</f>
        <v>POTE PLÁSTICO 500ML</v>
      </c>
      <c r="E62" s="119">
        <f>IF('Orçamento-base'!H62&gt;0,'Orçamento-base'!H62,"")</f>
        <v>10</v>
      </c>
      <c r="F62" s="106" t="str">
        <f>IF('Orçamento-base'!I62&gt;0,'Orçamento-base'!I62,"")</f>
        <v>pac</v>
      </c>
      <c r="G62" s="114"/>
      <c r="H62" s="106" t="str">
        <f t="shared" si="1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52</v>
      </c>
      <c r="C63" s="111">
        <f>IF('Orçamento-base'!C63&gt;0,'Orçamento-base'!C63,"")</f>
        <v>52</v>
      </c>
      <c r="D63" s="106" t="str">
        <f>IF('Orçamento-base'!G63&gt;0,'Orçamento-base'!G63,"")</f>
        <v xml:space="preserve">PRATO DESCARTÁVEL </v>
      </c>
      <c r="E63" s="119">
        <f>IF('Orçamento-base'!H63&gt;0,'Orçamento-base'!H63,"")</f>
        <v>30</v>
      </c>
      <c r="F63" s="106" t="str">
        <f>IF('Orçamento-base'!I63&gt;0,'Orçamento-base'!I63,"")</f>
        <v>pac</v>
      </c>
      <c r="G63" s="114"/>
      <c r="H63" s="106" t="str">
        <f t="shared" si="1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53</v>
      </c>
      <c r="C64" s="111">
        <f>IF('Orçamento-base'!C64&gt;0,'Orçamento-base'!C64,"")</f>
        <v>53</v>
      </c>
      <c r="D64" s="106" t="str">
        <f>IF('Orçamento-base'!G64&gt;0,'Orçamento-base'!G64,"")</f>
        <v>PRATO FUNDO EM INOX</v>
      </c>
      <c r="E64" s="119">
        <f>IF('Orçamento-base'!H64&gt;0,'Orçamento-base'!H64,"")</f>
        <v>25</v>
      </c>
      <c r="F64" s="106" t="str">
        <f>IF('Orçamento-base'!I64&gt;0,'Orçamento-base'!I64,"")</f>
        <v>un</v>
      </c>
      <c r="G64" s="114"/>
      <c r="H64" s="106" t="str">
        <f t="shared" si="1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54</v>
      </c>
      <c r="C65" s="111">
        <f>IF('Orçamento-base'!C65&gt;0,'Orçamento-base'!C65,"")</f>
        <v>54</v>
      </c>
      <c r="D65" s="106" t="str">
        <f>IF('Orçamento-base'!G65&gt;0,'Orçamento-base'!G65,"")</f>
        <v>RODO ABRASIVO COM CABO</v>
      </c>
      <c r="E65" s="119">
        <f>IF('Orçamento-base'!H65&gt;0,'Orçamento-base'!H65,"")</f>
        <v>13</v>
      </c>
      <c r="F65" s="106" t="str">
        <f>IF('Orçamento-base'!I65&gt;0,'Orçamento-base'!I65,"")</f>
        <v>un</v>
      </c>
      <c r="G65" s="114"/>
      <c r="H65" s="106" t="str">
        <f t="shared" si="1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55</v>
      </c>
      <c r="C66" s="111">
        <f>IF('Orçamento-base'!C66&gt;0,'Orçamento-base'!C66,"")</f>
        <v>55</v>
      </c>
      <c r="D66" s="106" t="str">
        <f>IF('Orçamento-base'!G66&gt;0,'Orçamento-base'!G66,"")</f>
        <v>RODO ABRASIVO REFIL</v>
      </c>
      <c r="E66" s="119">
        <f>IF('Orçamento-base'!H66&gt;0,'Orçamento-base'!H66,"")</f>
        <v>23</v>
      </c>
      <c r="F66" s="106" t="str">
        <f>IF('Orçamento-base'!I66&gt;0,'Orçamento-base'!I66,"")</f>
        <v>un</v>
      </c>
      <c r="G66" s="114"/>
      <c r="H66" s="106" t="str">
        <f t="shared" si="1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56</v>
      </c>
      <c r="C67" s="111">
        <f>IF('Orçamento-base'!C67&gt;0,'Orçamento-base'!C67,"")</f>
        <v>56</v>
      </c>
      <c r="D67" s="106" t="str">
        <f>IF('Orçamento-base'!G67&gt;0,'Orçamento-base'!G67,"")</f>
        <v>RODO MOOP COM BALDE</v>
      </c>
      <c r="E67" s="119">
        <f>IF('Orçamento-base'!H67&gt;0,'Orçamento-base'!H67,"")</f>
        <v>11</v>
      </c>
      <c r="F67" s="106" t="str">
        <f>IF('Orçamento-base'!I67&gt;0,'Orçamento-base'!I67,"")</f>
        <v>un</v>
      </c>
      <c r="G67" s="114"/>
      <c r="H67" s="106" t="str">
        <f t="shared" si="1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57</v>
      </c>
      <c r="C68" s="111">
        <f>IF('Orçamento-base'!C68&gt;0,'Orçamento-base'!C68,"")</f>
        <v>57</v>
      </c>
      <c r="D68" s="106" t="str">
        <f>IF('Orçamento-base'!G68&gt;0,'Orçamento-base'!G68,"")</f>
        <v>SACO CRISTAL 3L</v>
      </c>
      <c r="E68" s="119">
        <f>IF('Orçamento-base'!H68&gt;0,'Orçamento-base'!H68,"")</f>
        <v>3</v>
      </c>
      <c r="F68" s="106" t="str">
        <f>IF('Orçamento-base'!I68&gt;0,'Orçamento-base'!I68,"")</f>
        <v>pac</v>
      </c>
      <c r="G68" s="114">
        <v>43</v>
      </c>
      <c r="H68" s="106">
        <f t="shared" si="1"/>
        <v>129</v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58</v>
      </c>
      <c r="C69" s="111">
        <f>IF('Orçamento-base'!C69&gt;0,'Orçamento-base'!C69,"")</f>
        <v>58</v>
      </c>
      <c r="D69" s="106" t="str">
        <f>IF('Orçamento-base'!G69&gt;0,'Orçamento-base'!G69,"")</f>
        <v>SACO CRISTAL 8L</v>
      </c>
      <c r="E69" s="119">
        <f>IF('Orçamento-base'!H69&gt;0,'Orçamento-base'!H69,"")</f>
        <v>1</v>
      </c>
      <c r="F69" s="106" t="str">
        <f>IF('Orçamento-base'!I69&gt;0,'Orçamento-base'!I69,"")</f>
        <v>pac</v>
      </c>
      <c r="G69" s="114">
        <v>80</v>
      </c>
      <c r="H69" s="106">
        <f t="shared" si="1"/>
        <v>80</v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59</v>
      </c>
      <c r="C70" s="111">
        <f>IF('Orçamento-base'!C70&gt;0,'Orçamento-base'!C70,"")</f>
        <v>59</v>
      </c>
      <c r="D70" s="106" t="str">
        <f>IF('Orçamento-base'!G70&gt;0,'Orçamento-base'!G70,"")</f>
        <v>SACO CRISTAL 5L</v>
      </c>
      <c r="E70" s="119">
        <f>IF('Orçamento-base'!H70&gt;0,'Orçamento-base'!H70,"")</f>
        <v>6</v>
      </c>
      <c r="F70" s="106" t="str">
        <f>IF('Orçamento-base'!I70&gt;0,'Orçamento-base'!I70,"")</f>
        <v>pac</v>
      </c>
      <c r="G70" s="114">
        <v>48</v>
      </c>
      <c r="H70" s="106">
        <f>IFERROR(IF(E70*G70&lt;&gt;0,ROUND(ROUND(E70,4)*ROUND(G70,4),2),""),"")</f>
        <v>288</v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60</v>
      </c>
      <c r="C71" s="111">
        <f>IF('Orçamento-base'!C71&gt;0,'Orçamento-base'!C71,"")</f>
        <v>60</v>
      </c>
      <c r="D71" s="106" t="str">
        <f>IF('Orçamento-base'!G71&gt;0,'Orçamento-base'!G71,"")</f>
        <v>SACO DE PAPEL BRANCO</v>
      </c>
      <c r="E71" s="119">
        <f>IF('Orçamento-base'!H71&gt;0,'Orçamento-base'!H71,"")</f>
        <v>509</v>
      </c>
      <c r="F71" s="106" t="str">
        <f>IF('Orçamento-base'!I71&gt;0,'Orçamento-base'!I71,"")</f>
        <v>pac</v>
      </c>
      <c r="G71" s="114">
        <v>27.3</v>
      </c>
      <c r="H71" s="106">
        <f>IFERROR(IF(E71*G71&lt;&gt;0,ROUND(ROUND(E71,4)*ROUND(G71,4),2),""),"")</f>
        <v>13895.7</v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61</v>
      </c>
      <c r="C72" s="111">
        <f>IF('Orçamento-base'!C72&gt;0,'Orçamento-base'!C72,"")</f>
        <v>61</v>
      </c>
      <c r="D72" s="106" t="str">
        <f>IF('Orçamento-base'!G72&gt;0,'Orçamento-base'!G72,"")</f>
        <v>TECIDO EXFORD XADREZ</v>
      </c>
      <c r="E72" s="119">
        <f>IF('Orçamento-base'!H72&gt;0,'Orçamento-base'!H72,"")</f>
        <v>20</v>
      </c>
      <c r="F72" s="106" t="str">
        <f>IF('Orçamento-base'!I72&gt;0,'Orçamento-base'!I72,"")</f>
        <v>un</v>
      </c>
      <c r="G72" s="114"/>
      <c r="H72" s="106" t="str">
        <f t="shared" ref="H72:H77" si="2">IFERROR(IF(E72*G72&lt;&gt;0,ROUND(ROUND(E72,4)*ROUND(G72,4),2),""),"")</f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62</v>
      </c>
      <c r="C73" s="111">
        <f>IF('Orçamento-base'!C73&gt;0,'Orçamento-base'!C73,"")</f>
        <v>62</v>
      </c>
      <c r="D73" s="106" t="str">
        <f>IF('Orçamento-base'!G73&gt;0,'Orçamento-base'!G73,"")</f>
        <v>TOALHA DE PAPEL EM ROLO</v>
      </c>
      <c r="E73" s="119">
        <f>IF('Orçamento-base'!H73&gt;0,'Orçamento-base'!H73,"")</f>
        <v>1800</v>
      </c>
      <c r="F73" s="106" t="str">
        <f>IF('Orçamento-base'!I73&gt;0,'Orçamento-base'!I73,"")</f>
        <v>pac</v>
      </c>
      <c r="G73" s="114">
        <v>6.5</v>
      </c>
      <c r="H73" s="106">
        <f t="shared" si="2"/>
        <v>11700</v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63</v>
      </c>
      <c r="C74" s="111">
        <f>IF('Orçamento-base'!C74&gt;0,'Orçamento-base'!C74,"")</f>
        <v>63</v>
      </c>
      <c r="D74" s="106" t="str">
        <f>IF('Orçamento-base'!G74&gt;0,'Orçamento-base'!G74,"")</f>
        <v>TOALHA OLEADO DE MESA</v>
      </c>
      <c r="E74" s="119">
        <f>IF('Orçamento-base'!H74&gt;0,'Orçamento-base'!H74,"")</f>
        <v>10</v>
      </c>
      <c r="F74" s="106" t="str">
        <f>IF('Orçamento-base'!I74&gt;0,'Orçamento-base'!I74,"")</f>
        <v>m</v>
      </c>
      <c r="G74" s="114"/>
      <c r="H74" s="106" t="str">
        <f t="shared" si="2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64</v>
      </c>
      <c r="C75" s="111">
        <f>IF('Orçamento-base'!C75&gt;0,'Orçamento-base'!C75,"")</f>
        <v>64</v>
      </c>
      <c r="D75" s="106" t="str">
        <f>IF('Orçamento-base'!G75&gt;0,'Orçamento-base'!G75,"")</f>
        <v>TORNEIRA ELÉTRICA</v>
      </c>
      <c r="E75" s="119">
        <f>IF('Orçamento-base'!H75&gt;0,'Orçamento-base'!H75,"")</f>
        <v>9</v>
      </c>
      <c r="F75" s="106" t="str">
        <f>IF('Orçamento-base'!I75&gt;0,'Orçamento-base'!I75,"")</f>
        <v>un</v>
      </c>
      <c r="G75" s="114"/>
      <c r="H75" s="106" t="str">
        <f t="shared" si="2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65</v>
      </c>
      <c r="C76" s="111">
        <f>IF('Orçamento-base'!C76&gt;0,'Orçamento-base'!C76,"")</f>
        <v>65</v>
      </c>
      <c r="D76" s="106" t="str">
        <f>IF('Orçamento-base'!G76&gt;0,'Orçamento-base'!G76,"")</f>
        <v>TOUCAS DE PROTEÇÃO CAPILAR</v>
      </c>
      <c r="E76" s="119">
        <f>IF('Orçamento-base'!H76&gt;0,'Orçamento-base'!H76,"")</f>
        <v>20</v>
      </c>
      <c r="F76" s="106" t="str">
        <f>IF('Orçamento-base'!I76&gt;0,'Orçamento-base'!I76,"")</f>
        <v>pac</v>
      </c>
      <c r="G76" s="114"/>
      <c r="H76" s="106" t="str">
        <f t="shared" si="2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19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2"/>
        <v/>
      </c>
      <c r="I77" s="98"/>
      <c r="J77" s="98"/>
      <c r="K77" s="46"/>
    </row>
    <row r="78" spans="1:11" x14ac:dyDescent="0.25">
      <c r="A78" s="111"/>
      <c r="B78" s="111"/>
      <c r="C78" s="111"/>
      <c r="D78" s="106"/>
      <c r="E78" s="119"/>
      <c r="F78" s="106"/>
      <c r="G78" s="114"/>
      <c r="H78" s="106"/>
      <c r="I78" s="98"/>
      <c r="J78" s="98"/>
      <c r="K78" s="46"/>
    </row>
    <row r="79" spans="1:11" x14ac:dyDescent="0.25">
      <c r="A79" s="111"/>
      <c r="B79" s="111"/>
      <c r="C79" s="111"/>
      <c r="D79" s="106"/>
      <c r="E79" s="119"/>
      <c r="F79" s="106"/>
      <c r="G79" s="114"/>
      <c r="H79" s="106"/>
      <c r="I79" s="98"/>
      <c r="J79" s="98"/>
      <c r="K79" s="46"/>
    </row>
    <row r="80" spans="1:11" x14ac:dyDescent="0.25">
      <c r="A80" s="111"/>
      <c r="B80" s="111"/>
      <c r="C80" s="111"/>
      <c r="D80" s="106"/>
      <c r="E80" s="119"/>
      <c r="F80" s="106"/>
      <c r="G80" s="114"/>
      <c r="H80" s="106"/>
      <c r="I80" s="98"/>
      <c r="J80" s="98"/>
      <c r="K80" s="46"/>
    </row>
    <row r="81" spans="1:11" x14ac:dyDescent="0.25">
      <c r="A81" s="111"/>
      <c r="B81" s="111"/>
      <c r="C81" s="111"/>
      <c r="D81" s="106"/>
      <c r="E81" s="119"/>
      <c r="F81" s="106"/>
      <c r="G81" s="114"/>
      <c r="H81" s="106"/>
      <c r="I81" s="98"/>
      <c r="J81" s="98"/>
      <c r="K81" s="46"/>
    </row>
    <row r="82" spans="1:11" x14ac:dyDescent="0.25">
      <c r="A82" s="111"/>
      <c r="B82" s="111"/>
      <c r="C82" s="111"/>
      <c r="D82" s="106"/>
      <c r="E82" s="119"/>
      <c r="F82" s="106"/>
      <c r="G82" s="114"/>
      <c r="H82" s="106"/>
      <c r="I82" s="98"/>
      <c r="J82" s="98"/>
      <c r="K82" s="46"/>
    </row>
    <row r="83" spans="1:11" x14ac:dyDescent="0.25">
      <c r="A83" s="111"/>
      <c r="B83" s="111"/>
      <c r="C83" s="111"/>
      <c r="D83" s="106"/>
      <c r="E83" s="119"/>
      <c r="F83" s="106"/>
      <c r="G83" s="114"/>
      <c r="H83" s="106"/>
      <c r="I83" s="98"/>
      <c r="J83" s="98"/>
      <c r="K83" s="46"/>
    </row>
    <row r="84" spans="1:11" x14ac:dyDescent="0.25">
      <c r="A84" s="111"/>
      <c r="B84" s="111"/>
      <c r="C84" s="111"/>
      <c r="D84" s="106"/>
      <c r="E84" s="119"/>
      <c r="F84" s="106"/>
      <c r="G84" s="114"/>
      <c r="H84" s="106"/>
      <c r="I84" s="98"/>
      <c r="J84" s="98"/>
      <c r="K84" s="46"/>
    </row>
    <row r="85" spans="1:11" x14ac:dyDescent="0.25">
      <c r="A85" s="111"/>
      <c r="B85" s="111"/>
      <c r="C85" s="111"/>
      <c r="D85" s="106"/>
      <c r="E85" s="119"/>
      <c r="F85" s="106"/>
      <c r="G85" s="114"/>
      <c r="H85" s="106"/>
      <c r="I85" s="98"/>
      <c r="J85" s="98"/>
      <c r="K85" s="46"/>
    </row>
    <row r="86" spans="1:11" x14ac:dyDescent="0.25">
      <c r="A86" s="111"/>
      <c r="B86" s="111"/>
      <c r="C86" s="111"/>
      <c r="D86" s="106"/>
      <c r="E86" s="119"/>
      <c r="F86" s="106"/>
      <c r="G86" s="114"/>
      <c r="H86" s="106"/>
      <c r="I86" s="98"/>
      <c r="J86" s="98"/>
      <c r="K86" s="46"/>
    </row>
    <row r="87" spans="1:11" x14ac:dyDescent="0.25">
      <c r="A87" s="111"/>
      <c r="B87" s="111"/>
      <c r="C87" s="111"/>
      <c r="D87" s="106"/>
      <c r="E87" s="119"/>
      <c r="F87" s="106"/>
      <c r="G87" s="114"/>
      <c r="H87" s="106"/>
      <c r="I87" s="98"/>
      <c r="J87" s="98"/>
      <c r="K87" s="46"/>
    </row>
    <row r="88" spans="1:11" x14ac:dyDescent="0.25">
      <c r="A88" s="111"/>
      <c r="B88" s="111"/>
      <c r="C88" s="111"/>
      <c r="D88" s="106"/>
      <c r="E88" s="119"/>
      <c r="F88" s="106"/>
      <c r="G88" s="114"/>
      <c r="H88" s="106"/>
      <c r="I88" s="98"/>
      <c r="J88" s="98"/>
      <c r="K88" s="46"/>
    </row>
    <row r="89" spans="1:11" x14ac:dyDescent="0.25">
      <c r="A89" s="111"/>
      <c r="B89" s="111"/>
      <c r="C89" s="111"/>
      <c r="D89" s="106"/>
      <c r="E89" s="119"/>
      <c r="F89" s="106"/>
      <c r="G89" s="114"/>
      <c r="H89" s="106"/>
      <c r="I89" s="98"/>
      <c r="J89" s="98"/>
      <c r="K89" s="46"/>
    </row>
    <row r="90" spans="1:11" x14ac:dyDescent="0.25">
      <c r="A90" s="111"/>
      <c r="B90" s="111"/>
      <c r="C90" s="111"/>
      <c r="D90" s="106"/>
      <c r="E90" s="119"/>
      <c r="F90" s="106"/>
      <c r="G90" s="114"/>
      <c r="H90" s="106"/>
      <c r="I90" s="98"/>
      <c r="J90" s="98"/>
      <c r="K90" s="46"/>
    </row>
    <row r="91" spans="1:11" x14ac:dyDescent="0.25">
      <c r="A91" s="111"/>
      <c r="B91" s="111"/>
      <c r="C91" s="111"/>
      <c r="D91" s="106"/>
      <c r="E91" s="119"/>
      <c r="F91" s="106"/>
      <c r="G91" s="114"/>
      <c r="H91" s="106"/>
      <c r="I91" s="98"/>
      <c r="J91" s="98"/>
      <c r="K91" s="46"/>
    </row>
    <row r="92" spans="1:11" x14ac:dyDescent="0.25">
      <c r="A92" s="111"/>
      <c r="B92" s="111"/>
      <c r="C92" s="111"/>
      <c r="D92" s="106"/>
      <c r="E92" s="119"/>
      <c r="F92" s="106"/>
      <c r="G92" s="114"/>
      <c r="H92" s="106"/>
      <c r="I92" s="98"/>
      <c r="J92" s="98"/>
      <c r="K92" s="46"/>
    </row>
    <row r="93" spans="1:11" x14ac:dyDescent="0.25">
      <c r="A93" s="111"/>
      <c r="B93" s="111"/>
      <c r="C93" s="111"/>
      <c r="D93" s="106"/>
      <c r="E93" s="119"/>
      <c r="F93" s="106"/>
      <c r="G93" s="114"/>
      <c r="H93" s="106"/>
      <c r="I93" s="98"/>
      <c r="J93" s="98"/>
      <c r="K93" s="46"/>
    </row>
    <row r="94" spans="1:11" x14ac:dyDescent="0.25">
      <c r="A94" s="111"/>
      <c r="B94" s="111"/>
      <c r="C94" s="111"/>
      <c r="D94" s="106"/>
      <c r="E94" s="119"/>
      <c r="F94" s="106"/>
      <c r="G94" s="114"/>
      <c r="H94" s="106"/>
      <c r="I94" s="98"/>
      <c r="J94" s="98"/>
      <c r="K94" s="46"/>
    </row>
    <row r="95" spans="1:11" x14ac:dyDescent="0.25">
      <c r="A95" s="111"/>
      <c r="B95" s="111"/>
      <c r="C95" s="111"/>
      <c r="D95" s="106"/>
      <c r="E95" s="119"/>
      <c r="F95" s="106"/>
      <c r="G95" s="114"/>
      <c r="H95" s="106"/>
      <c r="I95" s="98"/>
      <c r="J95" s="98"/>
      <c r="K95" s="46"/>
    </row>
    <row r="96" spans="1:11" x14ac:dyDescent="0.25">
      <c r="A96" s="111"/>
      <c r="B96" s="111"/>
      <c r="C96" s="111"/>
      <c r="D96" s="106"/>
      <c r="E96" s="119"/>
      <c r="F96" s="106"/>
      <c r="G96" s="114"/>
      <c r="H96" s="106"/>
      <c r="I96" s="98"/>
      <c r="J96" s="98"/>
      <c r="K9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61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Andrielle Zonta</cp:lastModifiedBy>
  <cp:lastPrinted>2016-06-08T13:21:24Z</cp:lastPrinted>
  <dcterms:created xsi:type="dcterms:W3CDTF">2014-12-09T12:52:40Z</dcterms:created>
  <dcterms:modified xsi:type="dcterms:W3CDTF">2024-01-03T13:57:22Z</dcterms:modified>
</cp:coreProperties>
</file>