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ONCORRENCIA Nº 20-24REFORMA CONSELHO TUTELAR\DOCUMENTOS ENGENHARIA\"/>
    </mc:Choice>
  </mc:AlternateContent>
  <xr:revisionPtr revIDLastSave="0" documentId="13_ncr:1_{751D1E1F-F9C0-42BC-B7D5-7FC0C82DA645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externalReferences>
    <externalReference r:id="rId7"/>
  </externalReference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ORÇAMENTO.BancoRef" hidden="1">'Orçamento-base'!$F$8</definedName>
    <definedName name="ORÇAMENTO.CustoUnitario" hidden="1">ROUND('Orçamento-base'!$U1,15-13*'Orçamento-base'!$AF$8)</definedName>
    <definedName name="ORÇAMENTO.PrecoUnitarioLicitado" hidden="1">'Orçamento-base'!$AL1</definedName>
    <definedName name="REFERENCIA.Descricao" hidden="1">IF(ISNUMBER('Orçamento-base'!$AF1),OFFSET(INDIRECT(ORÇAMENTO.BancoRef),'Orçamento-base'!$AF1-1,3,1),'Orçamento-base'!$AF1)</definedName>
    <definedName name="REFERENCIA.Unidade" hidden="1">IF(ISNUMBER('Orçamento-base'!$AF1),OFFSET(INDIRECT(ORÇAMENTO.BancoRef),'Orçamento-base'!$AF1-1,4,1),"-")</definedName>
    <definedName name="TIPOORCAMENTO" hidden="1">IF(VALUE([1]MENU!$O$3)=2,"Licitado","Proposto")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O14" i="3"/>
  <c r="Q14" i="3"/>
  <c r="K17" i="3"/>
  <c r="K15" i="3" l="1"/>
  <c r="K16" i="3"/>
  <c r="K18" i="3"/>
  <c r="K19" i="3"/>
  <c r="K20" i="3"/>
  <c r="B20" i="3" s="1"/>
  <c r="K21" i="3"/>
  <c r="K22" i="3"/>
  <c r="K23" i="3"/>
  <c r="K24" i="3"/>
  <c r="B24" i="3" s="1"/>
  <c r="K25" i="3"/>
  <c r="K26" i="3"/>
  <c r="K27" i="3"/>
  <c r="K28" i="3"/>
  <c r="K29" i="3"/>
  <c r="K30" i="3"/>
  <c r="B30" i="3" s="1"/>
  <c r="K31" i="3"/>
  <c r="K32" i="3"/>
  <c r="K33" i="3"/>
  <c r="B33" i="3" s="1"/>
  <c r="K34" i="3"/>
  <c r="K35" i="3"/>
  <c r="K36" i="3"/>
  <c r="B36" i="3" s="1"/>
  <c r="K37" i="3"/>
  <c r="K38" i="3"/>
  <c r="K39" i="3"/>
  <c r="K40" i="3"/>
  <c r="K41" i="3"/>
  <c r="K42" i="3"/>
  <c r="K43" i="3"/>
  <c r="B43" i="3" s="1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5" i="3" l="1"/>
  <c r="B16" i="3" s="1"/>
  <c r="B17" i="3" s="1"/>
  <c r="E12" i="6"/>
  <c r="H12" i="6" s="1"/>
  <c r="B18" i="3" l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2" i="3" s="1"/>
  <c r="E13" i="6"/>
  <c r="H13" i="6" s="1"/>
  <c r="O13" i="3"/>
  <c r="B23" i="3" l="1"/>
  <c r="B25" i="3" s="1"/>
  <c r="B26" i="3" s="1"/>
  <c r="B27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8" i="3" l="1"/>
  <c r="B29" i="3" s="1"/>
  <c r="B31" i="3" s="1"/>
  <c r="B32" i="3" s="1"/>
  <c r="B34" i="3" s="1"/>
  <c r="B35" i="3" s="1"/>
  <c r="B37" i="3" s="1"/>
  <c r="B38" i="3" s="1"/>
  <c r="B39" i="3" s="1"/>
  <c r="B40" i="3" s="1"/>
  <c r="B41" i="3" s="1"/>
  <c r="B42" i="3" s="1"/>
  <c r="B44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<sst xmlns="http://schemas.openxmlformats.org/spreadsheetml/2006/main" count="15240" uniqueCount="4075">
  <si>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</si>
  <si>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</si>
  <si>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</si>
  <si>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</si>
  <si>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</si>
  <si>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</si>
  <si>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</si>
  <si>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</si>
  <si>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</si>
  <si>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</si>
  <si>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</si>
  <si>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</si>
  <si>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</si>
  <si>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</si>
  <si>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</si>
  <si>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</si>
  <si>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</si>
  <si>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</si>
  <si>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</si>
  <si>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</si>
  <si>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</si>
  <si>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</si>
  <si>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</si>
  <si>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</si>
  <si>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</si>
  <si>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</si>
  <si>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</si>
  <si>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</si>
  <si>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</si>
  <si>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</si>
  <si>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</si>
  <si>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</si>
  <si>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</si>
  <si>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</si>
  <si>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</si>
  <si>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</si>
  <si>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</si>
  <si>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</si>
  <si>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</si>
  <si>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</si>
  <si>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</si>
  <si>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</si>
  <si>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</si>
  <si>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</si>
  <si>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</si>
  <si>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</si>
  <si>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</si>
  <si>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</si>
  <si>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</si>
  <si>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</si>
  <si>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</si>
  <si>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</si>
  <si>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</si>
  <si>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</si>
  <si>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</si>
  <si>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</si>
  <si>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</si>
  <si>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</si>
  <si>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</si>
  <si>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</si>
  <si>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</si>
  <si>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</si>
  <si>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</si>
  <si>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</si>
  <si>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</si>
  <si>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</si>
  <si>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</si>
  <si>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</si>
  <si>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</si>
  <si>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</si>
  <si>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</si>
  <si>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</si>
  <si>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</si>
  <si>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</si>
  <si>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</si>
  <si>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</si>
  <si>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</si>
  <si>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</si>
  <si>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</si>
  <si>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</si>
  <si>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</si>
  <si>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</si>
  <si>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</si>
  <si>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</si>
  <si>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</si>
  <si>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</si>
  <si>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</si>
  <si>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</si>
  <si>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</si>
  <si>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</si>
  <si>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</si>
  <si>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</si>
  <si>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</si>
  <si>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</si>
  <si>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</si>
  <si>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</si>
  <si>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</si>
  <si>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</si>
  <si>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</si>
  <si>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</si>
  <si>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</si>
  <si>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</si>
  <si>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</si>
  <si>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</si>
  <si>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</si>
  <si>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</si>
  <si>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</si>
  <si>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</si>
  <si>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</si>
  <si>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</si>
  <si>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</si>
  <si>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</si>
  <si>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</si>
  <si>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</si>
  <si>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</si>
  <si>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</si>
  <si>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</si>
  <si>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</si>
  <si>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</si>
  <si>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</si>
  <si>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</si>
  <si>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</si>
  <si>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</si>
  <si>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</si>
  <si>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</si>
  <si>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</si>
  <si>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</si>
  <si>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</si>
  <si>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</si>
  <si>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</si>
  <si>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</si>
  <si>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</si>
  <si>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</si>
  <si>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</si>
  <si>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</si>
  <si>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</si>
  <si>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</si>
  <si>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</si>
  <si>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</si>
  <si>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</si>
  <si>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</si>
  <si>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</si>
  <si>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</si>
  <si>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</si>
  <si>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</si>
  <si>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</si>
  <si>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</si>
  <si>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</si>
  <si>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</si>
  <si>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</si>
  <si>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</si>
  <si>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</si>
  <si>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</si>
  <si>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</si>
  <si>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</si>
  <si>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</si>
  <si>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</si>
  <si>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</si>
  <si>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</si>
  <si>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</si>
  <si>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</si>
  <si>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</si>
  <si>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</si>
  <si>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</si>
  <si>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</si>
  <si>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</si>
  <si>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</si>
  <si>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</si>
  <si>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</si>
  <si>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</si>
  <si>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</si>
  <si>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</si>
  <si>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</si>
  <si>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</si>
  <si>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</si>
  <si>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</si>
  <si>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</si>
  <si>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</si>
  <si>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</si>
  <si>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</si>
  <si>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</si>
  <si>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</si>
  <si>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</si>
  <si>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</si>
  <si>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</si>
  <si>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</si>
  <si>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</si>
  <si>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</si>
  <si>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</si>
  <si>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</si>
  <si>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</si>
  <si>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</si>
  <si>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</si>
  <si>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</si>
  <si>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</si>
  <si>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</si>
  <si>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</si>
  <si>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</si>
  <si>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</si>
  <si>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</si>
  <si>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</si>
  <si>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</si>
  <si>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</si>
  <si>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</si>
  <si>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</si>
  <si>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</si>
  <si>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</si>
  <si>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</si>
  <si>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</si>
  <si>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</si>
  <si>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</si>
  <si>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</si>
  <si>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</si>
  <si>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</si>
  <si>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</si>
  <si>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</si>
  <si>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</si>
  <si>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</si>
  <si>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</si>
  <si>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</si>
  <si>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</si>
  <si>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</si>
  <si>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</si>
  <si>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</si>
  <si>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</si>
  <si>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</si>
  <si>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</si>
  <si>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</si>
  <si>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</si>
  <si>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</si>
  <si>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</si>
  <si>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</si>
  <si>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</si>
  <si>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</si>
  <si>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</si>
  <si>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</si>
  <si>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</si>
  <si>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</si>
  <si>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</si>
  <si>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</si>
  <si>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</si>
  <si>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</si>
  <si>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</si>
  <si>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</si>
  <si>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</si>
  <si>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</si>
  <si>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</si>
  <si>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</si>
  <si>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</si>
  <si>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</si>
  <si>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</si>
  <si>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</si>
  <si>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</si>
  <si>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</si>
  <si>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</si>
  <si>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</si>
  <si>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</si>
  <si>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</si>
  <si>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</si>
  <si>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</si>
  <si>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</si>
  <si>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</si>
  <si>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</si>
  <si>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</si>
  <si>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</si>
  <si>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</si>
  <si>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</si>
  <si>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</si>
  <si>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</si>
  <si>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</si>
  <si>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</si>
  <si>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</si>
  <si>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</si>
  <si>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</si>
  <si>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</si>
  <si>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</si>
  <si>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</si>
  <si>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</si>
  <si>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</si>
  <si>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</si>
  <si>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</si>
  <si>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</si>
  <si>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</si>
  <si>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</si>
  <si>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</si>
  <si>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</si>
  <si>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</si>
  <si>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</si>
  <si>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</si>
  <si>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</si>
  <si>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</si>
  <si>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</si>
  <si>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</si>
  <si>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</si>
  <si>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</si>
  <si>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</si>
  <si>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</si>
  <si>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</si>
  <si>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</si>
  <si>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</si>
  <si>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</si>
  <si>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</si>
  <si>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</si>
  <si>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</si>
  <si>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</si>
  <si>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</si>
  <si>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</si>
  <si>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</si>
  <si>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</si>
  <si>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</si>
  <si>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</si>
  <si>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</si>
  <si>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</si>
  <si>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</si>
  <si>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</si>
  <si>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</si>
  <si>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</si>
  <si>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</si>
  <si>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</si>
  <si>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</si>
  <si>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</si>
  <si>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</si>
  <si>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</si>
  <si>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</si>
  <si>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</si>
  <si>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</si>
  <si>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</si>
  <si>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</si>
  <si>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</si>
  <si>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</si>
  <si>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</si>
  <si>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</si>
  <si>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</si>
  <si>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</si>
  <si>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</si>
  <si>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</si>
  <si>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</si>
  <si>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</si>
  <si>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</si>
  <si>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</si>
  <si>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</si>
  <si>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</si>
  <si>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</si>
  <si>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</si>
  <si>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</si>
  <si>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</si>
  <si>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</si>
  <si>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</si>
  <si>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</si>
  <si>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</si>
  <si>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</si>
  <si>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</si>
  <si>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</si>
  <si>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</si>
  <si>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</si>
  <si>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</si>
  <si>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</si>
  <si>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</si>
  <si>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</si>
  <si>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</si>
  <si>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</si>
  <si>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</si>
  <si>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</si>
  <si>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</si>
  <si>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</si>
  <si>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</si>
  <si>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</si>
  <si>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</si>
  <si>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</si>
  <si>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</si>
  <si>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</si>
  <si>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</si>
  <si>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</si>
  <si>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</si>
  <si>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</si>
  <si>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</si>
  <si>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</si>
  <si>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</si>
  <si>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</si>
  <si>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</si>
  <si>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</si>
  <si>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</si>
  <si>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</si>
  <si>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</si>
  <si>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</si>
  <si>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</si>
  <si>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</si>
  <si>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</si>
  <si>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</si>
  <si>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</si>
  <si>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</si>
  <si>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</si>
  <si>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</si>
  <si>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</si>
  <si>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</si>
  <si>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</si>
  <si>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</si>
  <si>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</si>
  <si>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</si>
  <si>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</si>
  <si>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</si>
  <si>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</si>
  <si>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</si>
  <si>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</si>
  <si>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</si>
  <si>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</si>
  <si>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</si>
  <si>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</si>
  <si>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</si>
  <si>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</si>
  <si>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</si>
  <si>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</si>
  <si>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</si>
  <si>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</si>
  <si>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</si>
  <si>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</si>
  <si>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</si>
  <si>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</si>
  <si>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</si>
  <si>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</si>
  <si>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</si>
  <si>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</si>
  <si>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</si>
  <si>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</si>
  <si>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</si>
  <si>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</si>
  <si>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</si>
  <si>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</si>
  <si>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</si>
  <si>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</si>
  <si>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</si>
  <si>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</si>
  <si>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</si>
  <si>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</si>
  <si>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</si>
  <si>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</si>
  <si>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</si>
  <si>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</si>
  <si>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</si>
  <si>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</si>
  <si>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</si>
  <si>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</si>
  <si>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</si>
  <si>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</si>
  <si>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</si>
  <si>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</si>
  <si>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</si>
  <si>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</si>
  <si>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</si>
  <si>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</si>
  <si>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</si>
  <si>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</si>
  <si>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</si>
  <si>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</si>
  <si>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</si>
  <si>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</si>
  <si>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</si>
  <si>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</si>
  <si>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</si>
  <si>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</si>
  <si>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</si>
  <si>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</si>
  <si>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</si>
  <si>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</si>
  <si>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</si>
  <si>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</si>
  <si>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</si>
  <si>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</si>
  <si>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</si>
  <si>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</si>
  <si>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</si>
  <si>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</si>
  <si>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</si>
  <si>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</si>
  <si>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</si>
  <si>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</si>
  <si>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</si>
  <si>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</si>
  <si>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</si>
  <si>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</si>
  <si>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</si>
  <si>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</si>
  <si>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</si>
  <si>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</si>
  <si>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</si>
  <si>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</si>
  <si>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</si>
  <si>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</si>
  <si>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</si>
  <si>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</si>
  <si>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</si>
  <si>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</si>
  <si>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</si>
  <si>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</si>
  <si>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</si>
  <si>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</si>
  <si>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</si>
  <si>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</si>
  <si>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</si>
  <si>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</si>
  <si>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</si>
  <si>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</si>
  <si>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</si>
  <si>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</si>
  <si>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</si>
  <si>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</si>
  <si>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</si>
  <si>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</si>
  <si>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</si>
  <si>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</si>
  <si>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</si>
  <si>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</si>
  <si>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</si>
  <si>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</si>
  <si>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</si>
  <si>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</si>
  <si>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</si>
  <si>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</si>
  <si>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</si>
  <si>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</si>
  <si>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</si>
  <si>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</si>
  <si>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</si>
  <si>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</si>
  <si>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</si>
  <si>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</si>
  <si>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</si>
  <si>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</si>
  <si>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</si>
  <si>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</si>
  <si>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</si>
  <si>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</si>
  <si>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</si>
  <si>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</si>
  <si>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</si>
  <si>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</si>
  <si>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</si>
  <si>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</si>
  <si>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</si>
  <si>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</si>
  <si>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</si>
  <si>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</si>
  <si>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</si>
  <si>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</si>
  <si>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</si>
  <si>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</si>
  <si>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</si>
  <si>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</si>
  <si>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</si>
  <si>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</si>
  <si>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</si>
  <si>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</si>
  <si>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</si>
  <si>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</si>
  <si>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</si>
  <si>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</si>
  <si>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</si>
  <si>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</si>
  <si>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</si>
  <si>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</si>
  <si>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</si>
  <si>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</si>
  <si>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</si>
  <si>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</si>
  <si>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</si>
  <si>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</si>
  <si>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</si>
  <si>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</si>
  <si>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</si>
  <si>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</si>
  <si>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</si>
  <si>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</si>
  <si>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</si>
  <si>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</si>
  <si>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</si>
  <si>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</si>
  <si>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</si>
  <si>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</si>
  <si>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</si>
  <si>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</si>
  <si>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</si>
  <si>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</si>
  <si>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</si>
  <si>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</si>
  <si>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</si>
  <si>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</si>
  <si>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</si>
  <si>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</si>
  <si>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</si>
  <si>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</si>
  <si>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</si>
  <si>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</si>
  <si>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</si>
  <si>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</si>
  <si>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</si>
  <si>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</si>
  <si>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</si>
  <si>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</si>
  <si>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</si>
  <si>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</si>
  <si>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</si>
  <si>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</si>
  <si>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</si>
  <si>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</si>
  <si>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</si>
  <si>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</si>
  <si>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</si>
  <si>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</si>
  <si>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</si>
  <si>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</si>
  <si>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</si>
  <si>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</si>
  <si>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</si>
  <si>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</si>
  <si>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</si>
  <si>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</si>
  <si>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</si>
  <si>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</si>
  <si>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</si>
  <si>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</si>
  <si>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</si>
  <si>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</si>
  <si>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</si>
  <si>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</si>
  <si>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</si>
  <si>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</si>
  <si>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</si>
  <si>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</si>
  <si>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</si>
  <si>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</si>
  <si>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</si>
  <si>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</si>
  <si>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</si>
  <si>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</si>
  <si>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</si>
  <si>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</si>
  <si>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</si>
  <si>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</si>
  <si>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</si>
  <si>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</si>
  <si>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</si>
  <si>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</si>
  <si>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</si>
  <si>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</si>
  <si>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</si>
  <si>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</si>
  <si>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</si>
  <si>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</si>
  <si>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</si>
  <si>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</si>
  <si>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</si>
  <si>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</si>
  <si>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</si>
  <si>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</si>
  <si>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</si>
  <si>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</si>
  <si>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</si>
  <si>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</si>
  <si>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</si>
  <si>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</si>
  <si>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</si>
  <si>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</si>
  <si>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</si>
  <si>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</si>
  <si>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</si>
  <si>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</si>
  <si>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</si>
  <si>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</si>
  <si>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</si>
  <si>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</si>
  <si>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</si>
  <si>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</si>
  <si>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</si>
  <si>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</si>
  <si>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</si>
  <si>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</si>
  <si>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</si>
  <si>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</si>
  <si>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</si>
  <si>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</si>
  <si>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</si>
  <si>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</si>
  <si>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</si>
  <si>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</si>
  <si>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</si>
  <si>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</si>
  <si>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</si>
  <si>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</si>
  <si>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</si>
  <si>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</si>
  <si>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</si>
  <si>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</si>
  <si>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</si>
  <si>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</si>
  <si>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</si>
  <si>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</si>
  <si>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</si>
  <si>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</si>
  <si>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</si>
  <si>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</si>
  <si>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</si>
  <si>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</si>
  <si>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</si>
  <si>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</si>
  <si>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</si>
  <si>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</si>
  <si>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</si>
  <si>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</si>
  <si>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</si>
  <si>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</si>
  <si>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</si>
  <si>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</si>
  <si>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</si>
  <si>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</si>
  <si>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</si>
  <si>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</si>
  <si>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</si>
  <si>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</si>
  <si>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</si>
  <si>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</si>
  <si>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</si>
  <si>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</si>
  <si>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</si>
  <si>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</si>
  <si>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</si>
  <si>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</si>
  <si>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</si>
  <si>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</si>
  <si>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</si>
  <si>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</si>
  <si>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</si>
  <si>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</si>
  <si>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</si>
  <si>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</si>
  <si>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</si>
  <si>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</si>
  <si>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</si>
  <si>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</si>
  <si>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</si>
  <si>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</si>
  <si>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</si>
  <si>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</si>
  <si>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</si>
  <si>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</si>
  <si>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</si>
  <si>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</si>
  <si>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</si>
  <si>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</si>
  <si>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</si>
  <si>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</si>
  <si>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</si>
  <si>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</si>
  <si>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</si>
  <si>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</si>
  <si>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</si>
  <si>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</si>
  <si>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</si>
  <si>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</si>
  <si>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</si>
  <si>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</si>
  <si>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</si>
  <si>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</si>
  <si>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</si>
  <si>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</si>
  <si>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</si>
  <si>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</si>
  <si>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</si>
  <si>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</si>
  <si>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</si>
  <si>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</si>
  <si>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</si>
  <si>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</si>
  <si>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</si>
  <si>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</si>
  <si>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</si>
  <si>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</si>
  <si>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</si>
  <si>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</si>
  <si>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</si>
  <si>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</si>
  <si>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</si>
  <si>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</si>
  <si>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</si>
  <si>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</si>
  <si>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</si>
  <si>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</si>
  <si>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</si>
  <si>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</si>
  <si>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</si>
  <si>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</si>
  <si>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</si>
  <si>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</si>
  <si>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</si>
  <si>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</si>
  <si>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</si>
  <si>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</si>
  <si>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</si>
  <si>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</si>
  <si>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</si>
  <si>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</si>
  <si>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</si>
  <si>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</si>
  <si>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</si>
  <si>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</si>
  <si>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</si>
  <si>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</si>
  <si>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</si>
  <si>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</si>
  <si>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</si>
  <si>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</si>
  <si>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</si>
  <si>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</si>
  <si>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</si>
  <si>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</si>
  <si>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</si>
  <si>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</si>
  <si>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</si>
  <si>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</si>
  <si>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</si>
  <si>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</si>
  <si>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</si>
  <si>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</si>
  <si>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</si>
  <si>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</si>
  <si>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</si>
  <si>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</si>
  <si>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</si>
  <si>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</si>
  <si>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</si>
  <si>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</si>
  <si>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</si>
  <si>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</si>
  <si>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</si>
  <si>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</si>
  <si>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</si>
  <si>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</si>
  <si>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</si>
  <si>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</si>
  <si>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</si>
  <si>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</si>
  <si>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</si>
  <si>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</si>
  <si>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</si>
  <si>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</si>
  <si>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</si>
  <si>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</si>
  <si>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</si>
  <si>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</si>
  <si>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</si>
  <si>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</si>
  <si>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</si>
  <si>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</si>
  <si>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</si>
  <si>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</si>
  <si>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</si>
  <si>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</si>
  <si>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</si>
  <si>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</si>
  <si>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</si>
  <si>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</si>
  <si>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</si>
  <si>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</si>
  <si>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</si>
  <si>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</si>
  <si>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</si>
  <si>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</si>
  <si>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</si>
  <si>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</si>
  <si>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</si>
  <si>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</si>
  <si>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</si>
  <si>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</si>
  <si>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</si>
  <si>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</si>
  <si>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</si>
  <si>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</si>
  <si>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</si>
  <si>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</si>
  <si>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</si>
  <si>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</si>
  <si>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</si>
  <si>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</si>
  <si>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</si>
  <si>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</si>
  <si>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</si>
  <si>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</si>
  <si>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</si>
  <si>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</si>
  <si>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</si>
  <si>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</si>
  <si>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</si>
  <si>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</si>
  <si>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</si>
  <si>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</si>
  <si>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</si>
  <si>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</si>
  <si>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</si>
  <si>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</si>
  <si>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</si>
  <si>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</si>
  <si>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</si>
  <si>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</si>
  <si>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</si>
  <si>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</si>
  <si>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</si>
  <si>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</si>
  <si>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</si>
  <si>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</si>
  <si>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</si>
  <si>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</si>
  <si>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</si>
  <si>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</si>
  <si>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</si>
  <si>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</si>
  <si>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</si>
  <si>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</si>
  <si>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</si>
  <si>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</si>
  <si>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</si>
  <si>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</si>
  <si>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</si>
  <si>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</si>
  <si>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</si>
  <si>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</si>
  <si>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</si>
  <si>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</si>
  <si>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</si>
  <si>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</si>
  <si>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</si>
  <si>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</si>
  <si>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</si>
  <si>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</si>
  <si>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</si>
  <si>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</si>
  <si>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</si>
  <si>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</si>
  <si>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</si>
  <si>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</si>
  <si>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</si>
  <si>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</si>
  <si>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</si>
  <si>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</si>
  <si>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</si>
  <si>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</si>
  <si>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</si>
  <si>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</si>
  <si>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</si>
  <si>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</si>
  <si>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</si>
  <si>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</si>
  <si>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</si>
  <si>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</si>
  <si>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</si>
  <si>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</si>
  <si>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</si>
  <si>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</si>
  <si>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</si>
  <si>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</si>
  <si>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</si>
  <si>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</si>
  <si>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</si>
  <si>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</si>
  <si>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</si>
  <si>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</si>
  <si>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</si>
  <si>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</si>
  <si>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</si>
  <si>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</si>
  <si>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</si>
  <si>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</si>
  <si>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</si>
  <si>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</si>
  <si>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</si>
  <si>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</si>
  <si>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</si>
  <si>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</si>
  <si>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</si>
  <si>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</si>
  <si>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</si>
  <si>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</si>
  <si>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</si>
  <si>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</si>
  <si>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</si>
  <si>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</si>
  <si>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</si>
  <si>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</si>
  <si>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</si>
  <si>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</si>
  <si>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</si>
  <si>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</si>
  <si>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</si>
  <si>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</si>
  <si>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</si>
  <si>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</si>
  <si>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</si>
  <si>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</si>
  <si>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</si>
  <si>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</si>
  <si>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</si>
  <si>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</si>
  <si>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</si>
  <si>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</si>
  <si>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</si>
  <si>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</si>
  <si>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</si>
  <si>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</si>
  <si>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</si>
  <si>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</si>
  <si>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</si>
  <si>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</si>
  <si>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</si>
  <si>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</si>
  <si>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</si>
  <si>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</si>
  <si>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</si>
  <si>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</si>
  <si>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</si>
  <si>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</si>
  <si>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</si>
  <si>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</si>
  <si>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</si>
  <si>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</si>
  <si>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</si>
  <si>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</si>
  <si>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</si>
  <si>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</si>
  <si>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</si>
  <si>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</si>
  <si>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</si>
  <si>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</si>
  <si>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</si>
  <si>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</si>
  <si>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</si>
  <si>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</si>
  <si>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</si>
  <si>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</si>
  <si>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</si>
  <si>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</si>
  <si>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</si>
  <si>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</si>
  <si>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</si>
  <si>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</si>
  <si>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</si>
  <si>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</si>
  <si>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</si>
  <si>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</si>
  <si>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</si>
  <si>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</si>
  <si>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</si>
  <si>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</si>
  <si>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</si>
  <si>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</si>
  <si>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</si>
  <si>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</si>
  <si>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</si>
  <si>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</si>
  <si>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</si>
  <si>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</si>
  <si>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</si>
  <si>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</si>
  <si>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</si>
  <si>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</si>
  <si>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</si>
  <si>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</si>
  <si>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</si>
  <si>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</si>
  <si>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</si>
  <si>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</si>
  <si>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</si>
  <si>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</si>
  <si>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</si>
  <si>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</si>
  <si>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</si>
  <si>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</si>
  <si>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</si>
  <si>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</si>
  <si>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</si>
  <si>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</si>
  <si>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</si>
  <si>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</si>
  <si>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</si>
  <si>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</si>
  <si>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</si>
  <si>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</si>
  <si>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</si>
  <si>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</si>
  <si>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</si>
  <si>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</si>
  <si>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</si>
  <si>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</si>
  <si>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</si>
  <si>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</si>
  <si>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</si>
  <si>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</si>
  <si>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</si>
  <si>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</si>
  <si>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</si>
  <si>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</si>
  <si>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</si>
  <si>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</si>
  <si>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</si>
  <si>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</si>
  <si>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</si>
  <si>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</si>
  <si>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</si>
  <si>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</si>
  <si>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</si>
  <si>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</si>
  <si>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</si>
  <si>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</si>
  <si>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</si>
  <si>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</si>
  <si>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</si>
  <si>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</si>
  <si>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</si>
  <si>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</si>
  <si>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</si>
  <si>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</si>
  <si>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</si>
  <si>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</si>
  <si>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</si>
  <si>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</si>
  <si>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</si>
  <si>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</si>
  <si>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</si>
  <si>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</si>
  <si>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</si>
  <si>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</si>
  <si>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</si>
  <si>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</si>
  <si>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</si>
  <si>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</si>
  <si>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</si>
  <si>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</si>
  <si>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</si>
  <si>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</si>
  <si>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</si>
  <si>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</si>
  <si>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</si>
  <si>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</si>
  <si>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</si>
  <si>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</si>
  <si>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</si>
  <si>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</si>
  <si>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</si>
  <si>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</si>
  <si>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</si>
  <si>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</si>
  <si>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</si>
  <si>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</si>
  <si>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</si>
  <si>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</si>
  <si>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</si>
  <si>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</si>
  <si>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</si>
  <si>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</si>
  <si>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</si>
  <si>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</si>
  <si>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</si>
  <si>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</si>
  <si>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</si>
  <si>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</si>
  <si>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</si>
  <si>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</si>
  <si>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</si>
  <si>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</si>
  <si>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</si>
  <si>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</si>
  <si>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</si>
  <si>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</si>
  <si>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</si>
  <si>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</si>
  <si>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</si>
  <si>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</si>
  <si>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</si>
  <si>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</si>
  <si>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</si>
  <si>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</si>
  <si>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</si>
  <si>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</si>
  <si>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</si>
  <si>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</si>
  <si>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</si>
  <si>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</si>
  <si>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</si>
  <si>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</si>
  <si>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</si>
  <si>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</si>
  <si>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</si>
  <si>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</si>
  <si>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</si>
  <si>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</si>
  <si>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</si>
  <si>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</si>
  <si>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</si>
  <si>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</si>
  <si>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</si>
  <si>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</si>
  <si>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</si>
  <si>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</si>
  <si>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</si>
  <si>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</si>
  <si>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</si>
  <si>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</si>
  <si>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</si>
  <si>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</si>
  <si>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</si>
  <si>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</si>
  <si>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</si>
  <si>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</si>
  <si>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</si>
  <si>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</si>
  <si>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</si>
  <si>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</si>
  <si>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</si>
  <si>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</si>
  <si>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</si>
  <si>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</si>
  <si>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</si>
  <si>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</si>
  <si>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</si>
  <si>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</si>
  <si>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</si>
  <si>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</si>
  <si>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</si>
  <si>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</si>
  <si>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</si>
  <si>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</si>
  <si>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</si>
  <si>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</si>
  <si>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</si>
  <si>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</si>
  <si>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</si>
  <si>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</si>
  <si>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</si>
  <si>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</si>
  <si>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</si>
  <si>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</si>
  <si>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</si>
  <si>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</si>
  <si>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</si>
  <si>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</si>
  <si>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</si>
  <si>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</si>
  <si>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</si>
  <si>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</si>
  <si>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</si>
  <si>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</si>
  <si>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</si>
  <si>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</si>
  <si>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</si>
  <si>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</si>
  <si>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</si>
  <si>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</si>
  <si>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</si>
  <si>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</si>
  <si>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</si>
  <si>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</si>
  <si>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</si>
  <si>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</si>
  <si>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</si>
  <si>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</si>
  <si>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</si>
  <si>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</si>
  <si>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</si>
  <si>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</si>
  <si>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</si>
  <si>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</si>
  <si>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</si>
  <si>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</si>
  <si>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</si>
  <si>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</si>
  <si>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</si>
  <si>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</si>
  <si>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</si>
  <si>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</si>
  <si>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</si>
  <si>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</si>
  <si>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</si>
  <si>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</si>
  <si>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</si>
  <si>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</si>
  <si>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</si>
  <si>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</si>
  <si>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</si>
  <si>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</si>
  <si>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</si>
  <si>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</si>
  <si>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</si>
  <si>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</si>
  <si>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</si>
  <si>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</si>
  <si>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</si>
  <si>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</si>
  <si>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</si>
  <si>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</si>
  <si>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</si>
  <si>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</si>
  <si>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</si>
  <si>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</si>
  <si>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</si>
  <si>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</si>
  <si>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</si>
  <si>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</si>
  <si>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</si>
  <si>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</si>
  <si>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</si>
  <si>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</si>
  <si>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</si>
  <si>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</si>
  <si>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</si>
  <si>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</si>
  <si>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</si>
  <si>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</si>
  <si>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</si>
  <si>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</si>
  <si>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</si>
  <si>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</si>
  <si>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</si>
  <si>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</si>
  <si>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</si>
  <si>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</si>
  <si>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</si>
  <si>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</si>
  <si>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</si>
  <si>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</si>
  <si>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</si>
  <si>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</si>
  <si>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</si>
  <si>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</si>
  <si>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</si>
  <si>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</si>
  <si>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</si>
  <si>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</si>
  <si>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</si>
  <si>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</si>
  <si>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</si>
  <si>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</si>
  <si>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</si>
  <si>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</si>
  <si>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</si>
  <si>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</si>
  <si>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</si>
  <si>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</si>
  <si>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</si>
  <si>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</si>
  <si>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</si>
  <si>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</si>
  <si>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</si>
  <si>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</si>
  <si>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</si>
  <si>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</si>
  <si>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</si>
  <si>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</si>
  <si>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</si>
  <si>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</si>
  <si>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</si>
  <si>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</si>
  <si>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</si>
  <si>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</si>
  <si>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</si>
  <si>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</si>
  <si>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</si>
  <si>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</si>
  <si>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</si>
  <si>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</si>
  <si>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</si>
  <si>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</si>
  <si>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</si>
  <si>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</si>
  <si>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</si>
  <si>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</si>
  <si>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</si>
  <si>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</si>
  <si>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</si>
  <si>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</si>
  <si>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</si>
  <si>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</si>
  <si>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</si>
  <si>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</si>
  <si>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</si>
  <si>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</si>
  <si>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</si>
  <si>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</si>
  <si>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</si>
  <si>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</si>
  <si>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</si>
  <si>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</si>
  <si>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</si>
  <si>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</si>
  <si>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</si>
  <si>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</si>
  <si>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</si>
  <si>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</si>
  <si>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</si>
  <si>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</si>
  <si>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</si>
  <si>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</si>
  <si>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</si>
  <si>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</si>
  <si>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</si>
  <si>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</si>
  <si>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</si>
  <si>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</si>
  <si>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</si>
  <si>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</si>
  <si>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</si>
  <si>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</si>
  <si>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</si>
  <si>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</si>
  <si>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</si>
  <si>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</si>
  <si>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</si>
  <si>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</si>
  <si>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</si>
  <si>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</si>
  <si>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</si>
  <si>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</si>
  <si>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</si>
  <si>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</si>
  <si>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</si>
  <si>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</si>
  <si>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</si>
  <si>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</si>
  <si>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</si>
  <si>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</si>
  <si>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</si>
  <si>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</si>
  <si>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</si>
  <si>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</si>
  <si>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</si>
  <si>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</si>
  <si>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</si>
  <si>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</si>
  <si>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</si>
  <si>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</si>
  <si>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</si>
  <si>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</si>
  <si>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</si>
  <si>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</si>
  <si>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</si>
  <si>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</si>
  <si>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</si>
  <si>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</si>
  <si>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</si>
  <si>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</si>
  <si>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</si>
  <si>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</si>
  <si>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</si>
  <si>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</si>
  <si>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</si>
  <si>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</si>
  <si>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</si>
  <si>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</si>
  <si>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</si>
  <si>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</si>
  <si>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</si>
  <si>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</si>
  <si>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</si>
  <si>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</si>
  <si>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</si>
  <si>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</si>
  <si>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</si>
  <si>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</si>
  <si>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</si>
  <si>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</si>
  <si>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</si>
  <si>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</si>
  <si>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</si>
  <si>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</si>
  <si>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</si>
  <si>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</si>
  <si>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</si>
  <si>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</si>
  <si>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</si>
  <si>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</si>
  <si>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</si>
  <si>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</si>
  <si>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</si>
  <si>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</si>
  <si>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</si>
  <si>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</si>
  <si>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</si>
  <si>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</si>
  <si>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</si>
  <si>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</si>
  <si>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</si>
  <si>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</si>
  <si>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</si>
  <si>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</si>
  <si>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</si>
  <si>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</si>
  <si>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</si>
  <si>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</si>
  <si>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</si>
  <si>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</si>
  <si>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</si>
  <si>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</si>
  <si>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</si>
  <si>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</si>
  <si>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</si>
  <si>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</si>
  <si>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</si>
  <si>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</si>
  <si>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</si>
  <si>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</si>
  <si>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</si>
  <si>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</si>
  <si>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</si>
  <si>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</si>
  <si>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</si>
  <si>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</si>
  <si>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</si>
  <si>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</si>
  <si>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</si>
  <si>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</si>
  <si>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</si>
  <si>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</si>
  <si>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</si>
  <si>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</si>
  <si>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</si>
  <si>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</si>
  <si>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</si>
  <si>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</si>
  <si>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</si>
  <si>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</si>
  <si>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</si>
  <si>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</si>
  <si>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</si>
  <si>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</si>
  <si>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</si>
  <si>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</si>
  <si>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</si>
  <si>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</si>
  <si>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</si>
  <si>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</si>
  <si>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</si>
  <si>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</si>
  <si>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</si>
  <si>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</si>
  <si>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</si>
  <si>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</si>
  <si>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</si>
  <si>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</si>
  <si>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</si>
  <si>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</si>
  <si>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</si>
  <si>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</si>
  <si>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</si>
  <si>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</si>
  <si>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</si>
  <si>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</si>
  <si>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</si>
  <si>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</si>
  <si>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</si>
  <si>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</si>
  <si>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</si>
  <si>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</si>
  <si>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</si>
  <si>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</si>
  <si>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</si>
  <si>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</si>
  <si>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</si>
  <si>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</si>
  <si>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</si>
  <si>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</si>
  <si>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</si>
  <si>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</si>
  <si>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</si>
  <si>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</si>
  <si>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</si>
  <si>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</si>
  <si>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</si>
  <si>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</si>
  <si>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</si>
  <si>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</si>
  <si>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</si>
  <si>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</si>
  <si>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</si>
  <si>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</si>
  <si>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</si>
  <si>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</si>
  <si>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</si>
  <si>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</si>
  <si>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</si>
  <si>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</si>
  <si>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</si>
  <si>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</si>
  <si>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</si>
  <si>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</si>
  <si>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</si>
  <si>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</si>
  <si>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</si>
  <si>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</si>
  <si>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</si>
  <si>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</si>
  <si>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</si>
  <si>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</si>
  <si>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</si>
  <si>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</si>
  <si>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</si>
  <si>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</si>
  <si>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</si>
  <si>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</si>
  <si>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</si>
  <si>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</si>
  <si>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</si>
  <si>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</si>
  <si>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</si>
  <si>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</si>
  <si>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</si>
  <si>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</si>
  <si>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</si>
  <si>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</si>
  <si>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</si>
  <si>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</si>
  <si>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</si>
  <si>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</si>
  <si>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</si>
  <si>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</si>
  <si>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</si>
  <si>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</si>
  <si>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</si>
  <si>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</si>
  <si>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</si>
  <si>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</si>
  <si>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</si>
  <si>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</si>
  <si>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</si>
  <si>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</si>
  <si>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</si>
  <si>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</si>
  <si>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</si>
  <si>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</si>
  <si>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</si>
  <si>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</si>
  <si>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</si>
  <si>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</si>
  <si>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</si>
  <si>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</si>
  <si>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</si>
  <si>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</si>
  <si>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</si>
  <si>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</si>
  <si>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</si>
  <si>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</si>
  <si>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</si>
  <si>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</si>
  <si>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</si>
  <si>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</si>
  <si>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</si>
  <si>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</si>
  <si>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</si>
  <si>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</si>
  <si>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</si>
  <si>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</si>
  <si>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</si>
  <si>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</si>
  <si>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</si>
  <si>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</si>
  <si>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</si>
  <si>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</si>
  <si>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</si>
  <si>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</si>
  <si>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</si>
  <si>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</si>
  <si>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</si>
  <si>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</si>
  <si>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</si>
  <si>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</si>
  <si>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</si>
  <si>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</si>
  <si>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</si>
  <si>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</si>
  <si>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</si>
  <si>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</si>
  <si>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</si>
  <si>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</si>
  <si>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</si>
  <si>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</si>
  <si>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</si>
  <si>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</si>
  <si>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</si>
  <si>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</si>
  <si>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</si>
  <si>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</si>
  <si>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</si>
  <si>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</si>
  <si>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</si>
  <si>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</si>
  <si>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</si>
  <si>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</si>
  <si>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</si>
  <si>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</si>
  <si>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</si>
  <si>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</si>
  <si>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</si>
  <si>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</si>
  <si>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</si>
  <si>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</si>
  <si>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</si>
  <si>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</si>
  <si>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</si>
  <si>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</si>
  <si>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</si>
  <si>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</si>
  <si>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</si>
  <si>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</si>
  <si>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</si>
  <si>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</si>
  <si>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</si>
  <si>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</si>
  <si>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</si>
  <si>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</si>
  <si>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</si>
  <si>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</si>
  <si>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</si>
  <si>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</si>
  <si>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</si>
  <si>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</si>
  <si>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</si>
  <si>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</si>
  <si>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</si>
  <si>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</si>
  <si>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</si>
  <si>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</si>
  <si>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</si>
  <si>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</si>
  <si>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</si>
  <si>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</si>
  <si>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</si>
  <si>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</si>
  <si>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</si>
  <si>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</si>
  <si>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</si>
  <si>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</si>
  <si>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</si>
  <si>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</si>
  <si>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</si>
  <si>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</si>
  <si>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</si>
  <si>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</si>
  <si>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</si>
  <si>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</si>
  <si>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</si>
  <si>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</si>
  <si>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</si>
  <si>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</si>
  <si>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</si>
  <si>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</si>
  <si>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</si>
  <si>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</si>
  <si>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</si>
  <si>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</si>
  <si>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</si>
  <si>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</si>
  <si>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</si>
  <si>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</si>
  <si>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</si>
  <si>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</si>
  <si>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</si>
  <si>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</si>
  <si>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</si>
  <si>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</si>
  <si>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</si>
  <si>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</si>
  <si>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</si>
  <si>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</si>
  <si>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</si>
  <si>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</si>
  <si>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</si>
  <si>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</si>
  <si>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</si>
  <si>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</si>
  <si>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</si>
  <si>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</si>
  <si>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</si>
  <si>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</si>
  <si>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</si>
  <si>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</si>
  <si>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</si>
  <si>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</si>
  <si>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</si>
  <si>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</si>
  <si>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</si>
  <si>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</si>
  <si>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</si>
  <si>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</si>
  <si>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</si>
  <si>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</si>
  <si>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</si>
  <si>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</si>
  <si>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</si>
  <si>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</si>
  <si>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</si>
  <si>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</si>
  <si>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</si>
  <si>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</si>
  <si>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</si>
  <si>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</si>
  <si>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</si>
  <si>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</si>
  <si>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</si>
  <si>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</si>
  <si>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</si>
  <si>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</si>
  <si>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</si>
  <si>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</si>
  <si>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</si>
  <si>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</si>
  <si>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</si>
  <si>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</si>
  <si>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</si>
  <si>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</si>
  <si>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</si>
  <si>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</si>
  <si>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</si>
  <si>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</si>
  <si>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</si>
  <si>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</si>
  <si>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</si>
  <si>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</si>
  <si>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</si>
  <si>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</si>
  <si>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</si>
  <si>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</si>
  <si>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</si>
  <si>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</si>
  <si>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</si>
  <si>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</si>
  <si>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</si>
  <si>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</si>
  <si>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</si>
  <si>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</si>
  <si>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</si>
  <si>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</si>
  <si>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</si>
  <si>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</si>
  <si>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</si>
  <si>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</si>
  <si>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</si>
  <si>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</si>
  <si>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</si>
  <si>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</si>
  <si>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</si>
  <si>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</si>
  <si>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</si>
  <si>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</si>
  <si>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</si>
  <si>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</si>
  <si>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</si>
  <si>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</si>
  <si>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</si>
  <si>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</si>
  <si>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</si>
  <si>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</si>
  <si>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</si>
  <si>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</si>
  <si>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</si>
  <si>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</si>
  <si>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</si>
  <si>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</si>
  <si>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</si>
  <si>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</si>
  <si>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</si>
  <si>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</si>
  <si>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</si>
  <si>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</si>
  <si>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</si>
  <si>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</si>
  <si>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</si>
  <si>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</si>
  <si>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</si>
  <si>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</si>
  <si>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</si>
  <si>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</si>
  <si>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</si>
  <si>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</si>
  <si>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</si>
  <si>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</si>
  <si>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</si>
  <si>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</si>
  <si>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</si>
  <si>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</si>
  <si>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</si>
  <si>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</si>
  <si>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</si>
  <si>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</si>
  <si>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</si>
  <si>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</si>
  <si>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</si>
  <si>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</si>
  <si>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</si>
  <si>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</si>
  <si>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</si>
  <si>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</si>
  <si>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</si>
  <si>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</si>
  <si>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</si>
  <si>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</si>
  <si>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</si>
  <si>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</si>
  <si>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</si>
  <si>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</si>
  <si>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</si>
  <si>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</si>
  <si>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</si>
  <si>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</si>
  <si>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</si>
  <si>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</si>
  <si>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</si>
  <si>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</si>
  <si>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</si>
  <si>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</si>
  <si>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</si>
  <si>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</si>
  <si>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</si>
  <si>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</si>
  <si>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</si>
  <si>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</si>
  <si>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</si>
  <si>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</si>
  <si>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</si>
  <si>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</si>
  <si>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</si>
  <si>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</si>
  <si>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</si>
  <si>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</si>
  <si>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</si>
  <si>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</si>
  <si>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</si>
  <si>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</si>
  <si>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</si>
  <si>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</si>
  <si>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</si>
  <si>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</si>
  <si>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</si>
  <si>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</si>
  <si>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</si>
  <si>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</si>
  <si>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</si>
  <si>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</si>
  <si>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</si>
  <si>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</si>
  <si>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</si>
  <si>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</si>
  <si>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</si>
  <si>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</si>
  <si>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</si>
  <si>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</si>
  <si>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</si>
  <si>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</si>
  <si>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</si>
  <si>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</si>
  <si>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</si>
  <si>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</si>
  <si>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</si>
  <si>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</si>
  <si>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</si>
  <si>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</si>
  <si>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</si>
  <si>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</si>
  <si>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</si>
  <si>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</si>
  <si>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</si>
  <si>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</si>
  <si>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</si>
  <si>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</si>
  <si>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</si>
  <si>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</si>
  <si>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</si>
  <si>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</si>
  <si>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</si>
  <si>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</si>
  <si>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</si>
  <si>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</si>
  <si>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</si>
  <si>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</si>
  <si>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</si>
  <si>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</si>
  <si>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</si>
  <si>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</si>
  <si>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</si>
  <si>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</si>
  <si>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</si>
  <si>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</si>
  <si>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</si>
  <si>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</si>
  <si>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</si>
  <si>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</si>
  <si>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</si>
  <si>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</si>
  <si>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</si>
  <si>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</si>
  <si>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</si>
  <si>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</si>
  <si>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</si>
  <si>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</si>
  <si>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</si>
  <si>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</si>
  <si>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</si>
  <si>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</si>
  <si>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</si>
  <si>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</si>
  <si>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</si>
  <si>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</si>
  <si>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</si>
  <si>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</si>
  <si>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</si>
  <si>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</si>
  <si>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</si>
  <si>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</si>
  <si>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</si>
  <si>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</si>
  <si>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</si>
  <si>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</si>
  <si>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</si>
  <si>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</si>
  <si>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</si>
  <si>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</si>
  <si>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</si>
  <si>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</si>
  <si>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</si>
  <si>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</si>
  <si>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</si>
  <si>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</si>
  <si>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</si>
  <si>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</si>
  <si>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</si>
  <si>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</si>
  <si>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</si>
  <si>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</si>
  <si>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</si>
  <si>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</si>
  <si>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</si>
  <si>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</si>
  <si>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</si>
  <si>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</si>
  <si>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</si>
  <si>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</si>
  <si>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</si>
  <si>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</si>
  <si>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</si>
  <si>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</si>
  <si>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</si>
  <si>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</si>
  <si>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</si>
  <si>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</si>
  <si>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</si>
  <si>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</si>
  <si>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</si>
  <si>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</si>
  <si>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</si>
  <si>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</si>
  <si>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</si>
  <si>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</si>
  <si>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</si>
  <si>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</si>
  <si>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</si>
  <si>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</si>
  <si>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</si>
  <si>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</si>
  <si>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</si>
  <si>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</si>
  <si>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</si>
  <si>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</si>
  <si>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</si>
  <si>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</si>
  <si>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</si>
  <si>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</si>
  <si>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</si>
  <si>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</si>
  <si>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</si>
  <si>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</si>
  <si>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</si>
  <si>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</si>
  <si>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</si>
  <si>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</si>
  <si>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</si>
  <si>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</si>
  <si>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</si>
  <si>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</si>
  <si>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</si>
  <si>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</si>
  <si>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</si>
  <si>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</si>
  <si>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</si>
  <si>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</si>
  <si>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</si>
  <si>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</si>
  <si>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</si>
  <si>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</si>
  <si>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</si>
  <si>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</si>
  <si>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</si>
  <si>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</si>
  <si>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</si>
  <si>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</si>
  <si>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</si>
  <si>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</si>
  <si>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</si>
  <si>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</si>
  <si>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</si>
  <si>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</si>
  <si>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</si>
  <si>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</si>
  <si>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</si>
  <si>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</si>
  <si>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</si>
  <si>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</si>
  <si>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</si>
  <si>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</si>
  <si>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</si>
  <si>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</si>
  <si>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</si>
  <si>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</si>
  <si>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</si>
  <si>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</si>
  <si>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</si>
  <si>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</si>
  <si>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</si>
  <si>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</si>
  <si>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</si>
  <si>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</si>
  <si>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</si>
  <si>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</si>
  <si>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</si>
  <si>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</si>
  <si>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</si>
  <si>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</si>
  <si>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</si>
  <si>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</si>
  <si>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</si>
  <si>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</si>
  <si>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</si>
  <si>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</si>
  <si>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</si>
  <si>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</si>
  <si>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</si>
  <si>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</si>
  <si>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</si>
  <si>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</si>
  <si>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</si>
  <si>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</si>
  <si>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</si>
  <si>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</si>
  <si>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</si>
  <si>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</si>
  <si>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</si>
  <si>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</si>
  <si>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</si>
  <si>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</si>
  <si>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</si>
  <si>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</si>
  <si>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</si>
  <si>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</si>
  <si>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</si>
  <si>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</si>
  <si>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</si>
  <si>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</si>
  <si>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</si>
  <si>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</si>
  <si>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</si>
  <si>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</si>
  <si>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</si>
  <si>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</si>
  <si>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</si>
  <si>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</si>
  <si>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</si>
  <si>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</si>
  <si>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</si>
  <si>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</si>
  <si>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</si>
  <si>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</si>
  <si>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</si>
  <si>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</si>
  <si>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</si>
  <si>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</si>
  <si>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</si>
  <si>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</si>
  <si>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</si>
  <si>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</si>
  <si>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</si>
  <si>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</si>
  <si>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</si>
  <si>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</si>
  <si>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</si>
  <si>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</si>
  <si>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</si>
  <si>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</si>
  <si>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</si>
  <si>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</si>
  <si>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</si>
  <si>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</si>
  <si>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</si>
  <si>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</si>
  <si>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</si>
  <si>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</si>
  <si>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</si>
  <si>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</si>
  <si>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</si>
  <si>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</si>
  <si>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</si>
  <si>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</si>
  <si>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</si>
  <si>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</si>
  <si>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</si>
  <si>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</si>
  <si>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</si>
  <si>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</si>
  <si>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</si>
  <si>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</si>
  <si>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</si>
  <si>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</si>
  <si>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</si>
  <si>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</si>
  <si>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</si>
  <si>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</si>
  <si>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</si>
  <si>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</si>
  <si>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</si>
  <si>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</si>
  <si>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</si>
  <si>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</si>
  <si>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</si>
  <si>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</si>
  <si>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</si>
  <si>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</si>
  <si>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</si>
  <si>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</si>
  <si>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</si>
  <si>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</si>
  <si>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</si>
  <si>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</si>
  <si>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</si>
  <si>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</si>
  <si>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</si>
  <si>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</si>
  <si>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</si>
  <si>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</si>
  <si>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</si>
  <si>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</si>
  <si>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</si>
  <si>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</si>
  <si>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</si>
  <si>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</si>
  <si>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</si>
  <si>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</si>
  <si>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</si>
  <si>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</si>
  <si>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</si>
  <si>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</si>
  <si>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</si>
  <si>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</si>
  <si>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</si>
  <si>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</si>
  <si>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</si>
  <si>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</si>
  <si>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</si>
  <si>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</si>
  <si>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</si>
  <si>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</si>
  <si>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</si>
  <si>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</si>
  <si>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</si>
  <si>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</si>
  <si>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</si>
  <si>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</si>
  <si>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</si>
  <si>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</si>
  <si>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</si>
  <si>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</si>
  <si>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</si>
  <si>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</si>
  <si>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</si>
  <si>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</si>
  <si>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</si>
  <si>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</si>
  <si>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</si>
  <si>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</si>
  <si>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</si>
  <si>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</si>
  <si>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</si>
  <si>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</si>
  <si>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</si>
  <si>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</si>
  <si>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</si>
  <si>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</si>
  <si>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</si>
  <si>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</si>
  <si>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</si>
  <si>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</si>
  <si>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</si>
  <si>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</si>
  <si>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</si>
  <si>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</si>
  <si>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</si>
  <si>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</si>
  <si>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</si>
  <si>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</si>
  <si>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</si>
  <si>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</si>
  <si>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</si>
  <si>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</si>
  <si>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</si>
  <si>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</si>
  <si>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</si>
  <si>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</si>
  <si>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</si>
  <si>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</si>
  <si>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</si>
  <si>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</si>
  <si>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</si>
  <si>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</si>
  <si>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</si>
  <si>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</si>
  <si>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</si>
  <si>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</si>
  <si>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</si>
  <si>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</si>
  <si>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</si>
  <si>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</si>
  <si>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</si>
  <si>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</si>
  <si>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</si>
  <si>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</si>
  <si>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</si>
  <si>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</si>
  <si>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</si>
  <si>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</si>
  <si>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</si>
  <si>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</si>
  <si>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</si>
  <si>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</si>
  <si>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</si>
  <si>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</si>
  <si>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</si>
  <si>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</si>
  <si>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</si>
  <si>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</si>
  <si>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</si>
  <si>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</si>
  <si>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</si>
  <si>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</si>
  <si>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</si>
  <si>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</si>
  <si>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</si>
  <si>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</si>
  <si>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</si>
  <si>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</si>
  <si>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</si>
  <si>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</si>
  <si>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</si>
  <si>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</si>
  <si>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</si>
  <si>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</si>
  <si>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</si>
  <si>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</si>
  <si>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</si>
  <si>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</si>
  <si>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</si>
  <si>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</si>
  <si>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</si>
  <si>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</si>
  <si>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</si>
  <si>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</si>
  <si>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</si>
  <si>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</si>
  <si>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</si>
  <si>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</si>
  <si>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</si>
  <si>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</si>
  <si>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</si>
  <si>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</si>
  <si>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</si>
  <si>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</si>
  <si>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</si>
  <si>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</si>
  <si>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</si>
  <si>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</si>
  <si>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</si>
  <si>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</si>
  <si>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</si>
  <si>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</si>
  <si>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</si>
  <si>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</si>
  <si>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</si>
  <si>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</si>
  <si>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</si>
  <si>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</si>
  <si>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</si>
  <si>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</si>
  <si>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</si>
  <si>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</si>
  <si>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</si>
  <si>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</si>
  <si>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</si>
  <si>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</si>
  <si>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</si>
  <si>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</si>
  <si>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</si>
  <si>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</si>
  <si>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</si>
  <si>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</si>
  <si>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</si>
  <si>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</si>
  <si>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</si>
  <si>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</si>
  <si>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</si>
  <si>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</si>
  <si>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</si>
  <si>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</si>
  <si>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</si>
  <si>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</si>
  <si>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</si>
  <si>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</si>
  <si>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</si>
  <si>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</si>
  <si>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</si>
  <si>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</si>
  <si>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</si>
  <si>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</si>
  <si>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</si>
  <si>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</si>
  <si>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</si>
  <si>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</si>
  <si>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</si>
  <si>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</si>
  <si>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</si>
  <si>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</si>
  <si>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</si>
  <si>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</si>
  <si>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</si>
  <si>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</si>
  <si>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</si>
  <si>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</si>
  <si>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</si>
  <si>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</si>
  <si>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</si>
  <si>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</si>
  <si>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</si>
  <si>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</si>
  <si>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</si>
  <si>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</si>
  <si>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</si>
  <si>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</si>
  <si>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</si>
  <si>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</si>
  <si>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</si>
  <si>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</si>
  <si>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</si>
  <si>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</si>
  <si>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</si>
  <si>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</si>
  <si>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</si>
  <si>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</si>
  <si>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</si>
  <si>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</si>
  <si>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</si>
  <si>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</si>
  <si>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</si>
  <si>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</si>
  <si>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</si>
  <si>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</si>
  <si>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</si>
  <si>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</si>
  <si>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</si>
  <si>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</si>
  <si>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</si>
  <si>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</si>
  <si>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</si>
  <si>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</si>
  <si>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</si>
  <si>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</si>
  <si>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</si>
  <si>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</si>
  <si>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</si>
  <si>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</si>
  <si>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</si>
  <si>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</si>
  <si>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</si>
  <si>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</si>
  <si>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</si>
  <si>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</si>
  <si>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</si>
  <si>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</si>
  <si>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</si>
  <si>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</si>
  <si>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</si>
  <si>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</si>
  <si>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</si>
  <si>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</si>
  <si>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</si>
  <si>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</si>
  <si>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</si>
  <si>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</si>
  <si>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</si>
  <si>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</si>
  <si>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</si>
  <si>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</si>
  <si>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</si>
  <si>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</si>
  <si>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</si>
  <si>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</si>
  <si>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</si>
  <si>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</si>
  <si>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</si>
  <si>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</si>
  <si>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</si>
  <si>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</si>
  <si>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</si>
  <si>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</si>
  <si>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</si>
  <si>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</si>
  <si>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</si>
  <si>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</si>
  <si>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</si>
  <si>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</si>
  <si>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</si>
  <si>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</si>
  <si>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</si>
  <si>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</si>
  <si>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</si>
  <si>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</si>
  <si>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</si>
  <si>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</si>
  <si>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</si>
  <si>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</si>
  <si>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</si>
  <si>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</si>
  <si>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</si>
  <si>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</si>
  <si>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</si>
  <si>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</si>
  <si>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</si>
  <si>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</si>
  <si>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</si>
  <si>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</si>
  <si>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</si>
  <si>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</si>
  <si>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</si>
  <si>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</si>
  <si>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</si>
  <si>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</si>
  <si>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</si>
  <si>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</si>
  <si>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</si>
  <si>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</si>
  <si>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</si>
  <si>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</si>
  <si>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</si>
  <si>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</si>
  <si>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</si>
  <si>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</si>
  <si>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</si>
  <si>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</si>
  <si>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</si>
  <si>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</si>
  <si>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</si>
  <si>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</si>
  <si>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</si>
  <si>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</si>
  <si>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</si>
  <si>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</si>
  <si>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</si>
  <si>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</si>
  <si>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</si>
  <si>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</si>
  <si>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</si>
  <si>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</si>
  <si>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</si>
  <si>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</si>
  <si>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</si>
  <si>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</si>
  <si>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</si>
  <si>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</si>
  <si>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</si>
  <si>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</si>
  <si>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</si>
  <si>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</si>
  <si>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</si>
  <si>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</si>
  <si>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</si>
  <si>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</si>
  <si>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</si>
  <si>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</si>
  <si>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</si>
  <si>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</si>
  <si>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</si>
  <si>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</si>
  <si>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</si>
  <si>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</si>
  <si>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</si>
  <si>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</si>
  <si>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</si>
  <si>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</si>
  <si>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</si>
  <si>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</si>
  <si>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</si>
  <si>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</si>
  <si>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</si>
  <si>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</si>
  <si>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</si>
  <si>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</si>
  <si>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</si>
  <si>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</si>
  <si>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</si>
  <si>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</si>
  <si>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</si>
  <si>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</si>
  <si>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</si>
  <si>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</si>
  <si>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</si>
  <si>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</si>
  <si>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</si>
  <si>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</si>
  <si>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</si>
  <si>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</si>
  <si>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</si>
  <si>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</si>
  <si>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</si>
  <si>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</si>
  <si>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</si>
  <si>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</si>
  <si>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</si>
  <si>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</si>
  <si>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</si>
  <si>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</si>
  <si>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</si>
  <si>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</si>
  <si>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</si>
  <si>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</si>
  <si>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</si>
  <si>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</si>
  <si>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</si>
  <si>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</si>
  <si>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</si>
  <si>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</si>
  <si>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</si>
  <si>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</si>
  <si>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</si>
  <si>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</si>
  <si>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</si>
  <si>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</si>
  <si>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</si>
  <si>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</si>
  <si>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</si>
  <si>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</si>
  <si>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</si>
  <si>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</si>
  <si>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</si>
  <si>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</si>
  <si>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</si>
  <si>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</si>
  <si>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</si>
  <si>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</si>
  <si>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</si>
  <si>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</si>
  <si>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</si>
  <si>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</si>
  <si>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</si>
  <si>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</si>
  <si>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</si>
  <si>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</si>
  <si>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</si>
  <si>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</si>
  <si>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</si>
  <si>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</si>
  <si>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</si>
  <si>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</si>
  <si>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</si>
  <si>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</si>
  <si>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</si>
  <si>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</si>
  <si>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</si>
  <si>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</si>
  <si>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</si>
  <si>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</si>
  <si>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</si>
  <si>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</si>
  <si>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</si>
  <si>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</si>
  <si>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</si>
  <si>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</si>
  <si>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</si>
  <si>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</si>
  <si>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</si>
  <si>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</si>
  <si>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</si>
  <si>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</si>
  <si>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</si>
  <si>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</si>
  <si>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</si>
  <si>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</si>
  <si>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</si>
  <si>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</si>
  <si>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</si>
  <si>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</si>
  <si>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</si>
  <si>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</si>
  <si>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</si>
  <si>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</si>
  <si>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</si>
  <si>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</si>
  <si>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</si>
  <si>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</si>
  <si>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</si>
  <si>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</si>
  <si>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</si>
  <si>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</si>
  <si>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</si>
  <si>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</si>
  <si>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</si>
  <si>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</si>
  <si>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</si>
  <si>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</si>
  <si>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</si>
  <si>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</si>
  <si>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</si>
  <si>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</si>
  <si>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</si>
  <si>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</si>
  <si>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</si>
  <si>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</si>
  <si>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</si>
  <si>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</si>
  <si>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</si>
  <si>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</si>
  <si>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</si>
  <si>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</si>
  <si>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</si>
  <si>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</si>
  <si>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</si>
  <si>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</si>
  <si>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</si>
  <si>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</si>
  <si>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</si>
  <si>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</si>
  <si>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</si>
  <si>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</si>
  <si>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</si>
  <si>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</si>
  <si>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</si>
  <si>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</si>
  <si>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</si>
  <si>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</si>
  <si>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</si>
  <si>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</si>
  <si>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</si>
  <si>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</si>
  <si>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</si>
  <si>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</si>
  <si>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</si>
  <si>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</si>
  <si>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</si>
  <si>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</si>
  <si>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</si>
  <si>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</si>
  <si>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</si>
  <si>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</si>
  <si>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</si>
  <si>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</si>
  <si>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</si>
  <si>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</si>
  <si>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</si>
  <si>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</si>
  <si>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</si>
  <si>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</si>
  <si>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</si>
  <si>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</si>
  <si>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</si>
  <si>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</si>
  <si>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</si>
  <si>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</si>
  <si>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</si>
  <si>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</si>
  <si>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</si>
  <si>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</si>
  <si>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</si>
  <si>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</si>
  <si>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</si>
  <si>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</si>
  <si>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</si>
  <si>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</si>
  <si>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</si>
  <si>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</si>
  <si>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</si>
  <si>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</si>
  <si>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</si>
  <si>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</si>
  <si>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</si>
  <si>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</si>
  <si>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</si>
  <si>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</si>
  <si>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</si>
  <si>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</si>
  <si>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</si>
  <si>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</si>
  <si>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</si>
  <si>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</si>
  <si>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</si>
  <si>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</si>
  <si>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</si>
  <si>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</si>
  <si>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</si>
  <si>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</si>
  <si>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</si>
  <si>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</si>
  <si>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</si>
  <si>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</si>
  <si>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</si>
  <si>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</si>
  <si>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</si>
  <si>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</si>
  <si>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</si>
  <si>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</si>
  <si>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</si>
  <si>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</si>
  <si>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</si>
  <si>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</si>
  <si>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</si>
  <si>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</si>
  <si>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</si>
  <si>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</si>
  <si>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</si>
  <si>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</si>
  <si>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</si>
  <si>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</si>
  <si>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</si>
  <si>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</si>
  <si>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</si>
  <si>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</si>
  <si>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</si>
  <si>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</si>
  <si>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</si>
  <si>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</si>
  <si>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</si>
  <si>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</si>
  <si>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</si>
  <si>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</si>
  <si>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</si>
  <si>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</si>
  <si>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</si>
  <si>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</si>
  <si>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</si>
  <si>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</si>
  <si>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</si>
  <si>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</si>
  <si>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</si>
  <si>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</si>
  <si>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</si>
  <si>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</si>
  <si>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</si>
  <si>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</si>
  <si>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</si>
  <si>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</si>
  <si>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</si>
  <si>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</si>
  <si>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</si>
  <si>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</si>
  <si>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</si>
  <si>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</si>
  <si>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</si>
  <si>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</si>
  <si>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</si>
  <si>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</si>
  <si>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</si>
  <si>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</si>
  <si>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</si>
  <si>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</si>
  <si>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</si>
  <si>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</si>
  <si>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</si>
  <si>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</si>
  <si>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</si>
  <si>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</si>
  <si>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</si>
  <si>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</si>
  <si>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</si>
  <si>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</si>
  <si>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</si>
  <si>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</si>
  <si>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</si>
  <si>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</si>
  <si>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</si>
  <si>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</si>
  <si>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</si>
  <si>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</si>
  <si>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</si>
  <si>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</si>
  <si>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</si>
  <si>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</si>
  <si>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</si>
  <si>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</si>
  <si>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</si>
  <si>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</si>
  <si>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</si>
  <si>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</si>
  <si>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</si>
  <si>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</si>
  <si>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</si>
  <si>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</si>
  <si>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</si>
  <si>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</si>
  <si>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</si>
  <si>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</si>
  <si>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</si>
  <si>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</si>
  <si>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</si>
  <si>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</si>
  <si>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</si>
  <si>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</si>
  <si>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</si>
  <si>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</si>
  <si>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</si>
  <si>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</si>
  <si>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</si>
  <si>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</si>
  <si>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</si>
  <si>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</si>
  <si>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</si>
  <si>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</si>
  <si>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</si>
  <si>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</si>
  <si>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</si>
  <si>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</si>
  <si>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</si>
  <si>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</si>
  <si>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</si>
  <si>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</si>
  <si>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</si>
  <si>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</si>
  <si>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</si>
  <si>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</si>
  <si>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</si>
  <si>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</si>
  <si>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</si>
  <si>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</si>
  <si>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</si>
  <si>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</si>
  <si>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</si>
  <si>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</si>
  <si>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</si>
  <si>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</si>
  <si>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</si>
  <si>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</si>
  <si>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</si>
  <si>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</si>
  <si>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</si>
  <si>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</si>
  <si>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</si>
  <si>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</si>
  <si>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</si>
  <si>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</si>
  <si>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</si>
  <si>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</si>
  <si>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</si>
  <si>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</si>
  <si>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</si>
  <si>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</si>
  <si>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</si>
  <si>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</si>
  <si>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</si>
  <si>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</si>
  <si>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</si>
  <si>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</si>
  <si>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</si>
  <si>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</si>
  <si>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</si>
  <si>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</si>
  <si>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</si>
  <si>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</si>
  <si>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</si>
  <si>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</si>
  <si>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</si>
  <si>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</si>
  <si>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</si>
  <si>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</si>
  <si>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</si>
  <si>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</si>
  <si>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</si>
  <si>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</si>
  <si>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</si>
  <si>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</si>
  <si>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</si>
  <si>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</si>
  <si>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</si>
  <si>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</si>
  <si>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</si>
  <si>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</si>
  <si>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</si>
  <si>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</si>
  <si>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</si>
  <si>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</si>
  <si>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</si>
  <si>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</si>
  <si>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</si>
  <si>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</si>
  <si>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</si>
  <si>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</si>
  <si>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</si>
  <si>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</si>
  <si>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</si>
  <si>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</si>
  <si>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</si>
  <si>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</si>
  <si>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</si>
  <si>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</si>
  <si>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</si>
  <si>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</si>
  <si>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</si>
  <si>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</si>
  <si>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</si>
  <si>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</si>
  <si>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</si>
  <si>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</si>
  <si>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</si>
  <si>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</si>
  <si>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</si>
  <si>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</si>
  <si>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</si>
  <si>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</si>
  <si>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</si>
  <si>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</si>
  <si>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</si>
  <si>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</si>
  <si>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</si>
  <si>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</si>
  <si>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</si>
  <si>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</si>
  <si>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</si>
  <si>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</si>
  <si>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</si>
  <si>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</si>
  <si>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</si>
  <si>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</si>
  <si>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</si>
  <si>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</si>
  <si>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</si>
  <si>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</si>
  <si>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</si>
  <si>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</si>
  <si>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</si>
  <si>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</si>
  <si>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</si>
  <si>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</si>
  <si>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</si>
  <si>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</si>
  <si>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</si>
  <si>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</si>
  <si>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</si>
  <si>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</si>
  <si>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</si>
  <si>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</si>
  <si>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</si>
  <si>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</si>
  <si>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</si>
  <si>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</si>
  <si>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</si>
  <si>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</si>
  <si>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</si>
  <si>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</si>
  <si>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</si>
  <si>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</si>
  <si>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</si>
  <si>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</si>
  <si>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</si>
  <si>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</si>
  <si>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</si>
  <si>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</si>
  <si>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</si>
  <si>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</si>
  <si>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</si>
  <si>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</si>
  <si>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</si>
  <si>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</si>
  <si>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</si>
  <si>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</si>
  <si>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</si>
  <si>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</si>
  <si>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</si>
  <si>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</si>
  <si>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</si>
  <si>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</si>
  <si>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</si>
  <si>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</si>
  <si>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</si>
  <si>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</si>
  <si>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</si>
  <si>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</si>
  <si>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</si>
  <si>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</si>
  <si>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</si>
  <si>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</si>
  <si>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</si>
  <si>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</si>
  <si>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</si>
  <si>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</si>
  <si>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</si>
  <si>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</si>
  <si>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</si>
  <si>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</si>
  <si>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</si>
  <si>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</si>
  <si>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</si>
  <si>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</si>
  <si>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</si>
  <si>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</si>
  <si>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</si>
  <si>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</si>
  <si>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</si>
  <si>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</si>
  <si>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</si>
  <si>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</si>
  <si>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</si>
  <si>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</si>
  <si>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</si>
  <si>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</si>
  <si>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</si>
  <si>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</si>
  <si>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</si>
  <si>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</si>
  <si>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</si>
  <si>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</si>
  <si>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</si>
  <si>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</si>
  <si>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</si>
  <si>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</si>
  <si>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</si>
  <si>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</si>
  <si>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</si>
  <si>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</si>
  <si>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</si>
  <si>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</si>
  <si>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</si>
  <si>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</si>
  <si>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</si>
  <si>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</si>
  <si>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</si>
  <si>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</si>
  <si>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</si>
  <si>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</si>
  <si>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</si>
  <si>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</si>
  <si>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</si>
  <si>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</si>
  <si>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</si>
  <si>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</si>
  <si>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</si>
  <si>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</si>
  <si>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</si>
  <si>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</si>
  <si>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</si>
  <si>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</si>
  <si>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</si>
  <si>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</si>
  <si>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</si>
  <si>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</si>
  <si>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</si>
  <si>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</si>
  <si>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</si>
  <si>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</si>
  <si>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</si>
  <si>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</si>
  <si>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</si>
  <si>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</si>
  <si>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</si>
  <si>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</si>
  <si>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</si>
  <si>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</si>
  <si>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</si>
  <si>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</si>
  <si>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</si>
  <si>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</si>
  <si>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</si>
  <si>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</si>
  <si>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</si>
  <si>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</si>
  <si>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</si>
  <si>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</si>
  <si>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</si>
  <si>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</si>
  <si>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</si>
  <si>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</si>
  <si>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</si>
  <si>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</si>
  <si>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</si>
  <si>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</si>
  <si>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</si>
  <si>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</si>
  <si>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</si>
  <si>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</si>
  <si>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</si>
  <si>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</si>
  <si>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</si>
  <si>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</si>
  <si>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</si>
  <si>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</si>
  <si>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</si>
  <si>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</si>
  <si>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</si>
  <si>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</si>
  <si>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</si>
  <si>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</si>
  <si>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</si>
  <si>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</si>
  <si>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</si>
  <si>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</si>
  <si>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</si>
  <si>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</si>
  <si>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</si>
  <si>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</si>
  <si>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</si>
  <si>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</si>
  <si>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</si>
  <si>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</si>
  <si>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</si>
  <si>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</si>
  <si>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</si>
  <si>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</si>
  <si>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</si>
  <si>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</si>
  <si>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</si>
  <si>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</si>
  <si>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</si>
  <si>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</si>
  <si>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</si>
  <si>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</si>
  <si>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</si>
  <si>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</si>
  <si>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</si>
  <si>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</si>
  <si>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</si>
  <si>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</si>
  <si>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</si>
  <si>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</si>
  <si>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</si>
  <si>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</si>
  <si>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</si>
  <si>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</si>
  <si>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</si>
  <si>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</si>
  <si>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</si>
  <si>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</si>
  <si>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</si>
  <si>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</si>
  <si>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</si>
  <si>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</si>
  <si>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</si>
  <si>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</si>
  <si>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</si>
  <si>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</si>
  <si>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</si>
  <si>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</si>
  <si>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</si>
  <si>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</si>
  <si>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</si>
  <si>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</si>
  <si>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</si>
  <si>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</si>
  <si>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</si>
  <si>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</si>
  <si>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</si>
  <si>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</si>
  <si>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</si>
  <si>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</si>
  <si>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</si>
  <si>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</si>
  <si>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</si>
  <si>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</si>
  <si>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</si>
  <si>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</si>
  <si>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</si>
  <si>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</si>
  <si>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</si>
  <si>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</si>
  <si>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</si>
  <si>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</si>
  <si>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</si>
  <si>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</si>
  <si>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</si>
  <si>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</si>
  <si>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</si>
  <si>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</si>
  <si>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</si>
  <si>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</si>
  <si>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</si>
  <si>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</si>
  <si>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</si>
  <si>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</si>
  <si>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</si>
  <si>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</si>
  <si>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</si>
  <si>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</si>
  <si>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</si>
  <si>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</si>
  <si>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</si>
  <si>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</si>
  <si>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</si>
  <si>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</si>
  <si>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</si>
  <si>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</si>
  <si>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</si>
  <si>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</si>
  <si>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</si>
  <si>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</si>
  <si>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</si>
  <si>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</si>
  <si>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</si>
  <si>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</si>
  <si>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</si>
  <si>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</si>
  <si>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</si>
  <si>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</si>
  <si>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</si>
  <si>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</si>
  <si>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</si>
  <si>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</si>
  <si>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</si>
  <si>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</si>
  <si>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</si>
  <si>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</si>
  <si>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</si>
  <si>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</si>
  <si>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</si>
  <si>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</si>
  <si>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</si>
  <si>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</si>
  <si>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</si>
  <si>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</si>
  <si>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</si>
  <si>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</si>
  <si>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</si>
  <si>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</si>
  <si>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</si>
  <si>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</si>
  <si>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</si>
  <si>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</si>
  <si>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</si>
  <si>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</si>
  <si>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</si>
  <si>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</si>
  <si>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</si>
  <si>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</si>
  <si>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</si>
  <si>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</si>
  <si>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</si>
  <si>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</si>
  <si>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</si>
  <si>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</si>
  <si>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</si>
  <si>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</si>
  <si>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</si>
  <si>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</si>
  <si>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</si>
  <si>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</si>
  <si>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</si>
  <si>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</si>
  <si>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</si>
  <si>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</si>
  <si>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</si>
  <si>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</si>
  <si>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</si>
  <si>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</si>
  <si>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</si>
  <si>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</si>
  <si>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</si>
  <si>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</si>
  <si>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</si>
  <si>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</si>
  <si>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</si>
  <si>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</si>
  <si>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</si>
  <si>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</si>
  <si>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</si>
  <si>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</si>
  <si>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</si>
  <si>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</si>
  <si>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</si>
  <si>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</si>
  <si>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</si>
  <si>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</si>
  <si>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</si>
  <si>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</si>
  <si>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</si>
  <si>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</si>
  <si>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</si>
  <si>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</si>
  <si>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</si>
  <si>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</si>
  <si>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</si>
  <si>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</si>
  <si>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</si>
  <si>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</si>
  <si>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</si>
  <si>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</si>
  <si>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</si>
  <si>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</si>
  <si>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</si>
  <si>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</si>
  <si>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</si>
  <si>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</si>
  <si>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</si>
  <si>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</si>
  <si>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</si>
  <si>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</si>
  <si>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</si>
  <si>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</si>
  <si>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</si>
  <si>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</si>
  <si>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</si>
  <si>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</si>
  <si>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</si>
  <si>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</si>
  <si>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</si>
  <si>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</si>
  <si>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</si>
  <si>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</si>
  <si>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</si>
  <si>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</si>
  <si>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</si>
  <si>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</si>
  <si>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</si>
  <si>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</si>
  <si>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</si>
  <si>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</si>
  <si>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</si>
  <si>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</si>
  <si>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</si>
  <si>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</si>
  <si>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</si>
  <si>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</si>
  <si>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</si>
  <si>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</si>
  <si>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</si>
  <si>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</si>
  <si>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</si>
  <si>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</si>
  <si>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</si>
  <si>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</si>
  <si>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</si>
  <si>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</si>
  <si>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</si>
  <si>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</si>
  <si>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</si>
  <si>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</si>
  <si>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</si>
  <si>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</si>
  <si>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</si>
  <si>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</si>
  <si>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</si>
  <si>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</si>
  <si>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</si>
  <si>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</si>
  <si>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</si>
  <si>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</si>
  <si>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</si>
  <si>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</si>
  <si>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</si>
  <si>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</si>
  <si>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</si>
  <si>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</si>
  <si>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</si>
  <si>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</si>
  <si>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</si>
  <si>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</si>
  <si>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</si>
  <si>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</si>
  <si>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</si>
  <si>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</si>
  <si>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</si>
  <si>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</si>
  <si>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</si>
  <si>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</si>
  <si>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</si>
  <si>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</si>
  <si>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</si>
  <si>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</si>
  <si>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</si>
  <si>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</si>
  <si>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</si>
  <si>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</si>
  <si>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</si>
  <si>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</si>
  <si>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</si>
  <si>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</si>
  <si>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</si>
  <si>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</si>
  <si>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</si>
  <si>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</si>
  <si>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</si>
  <si>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</si>
  <si>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</si>
  <si>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</si>
  <si>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</si>
  <si>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</si>
  <si>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</si>
  <si>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</si>
  <si>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</si>
  <si>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</si>
  <si>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</si>
  <si>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</si>
  <si>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</si>
  <si>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</si>
  <si>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</si>
  <si>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</si>
  <si>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</si>
  <si>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</si>
  <si>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</si>
  <si>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</si>
  <si>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</si>
  <si>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</si>
  <si>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</si>
  <si>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</si>
  <si>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</si>
  <si>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</si>
  <si>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</si>
  <si>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</si>
  <si>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</si>
  <si>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</si>
  <si>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</si>
  <si>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</si>
  <si>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</si>
  <si>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</si>
  <si>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</si>
  <si>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</si>
  <si>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</si>
  <si>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</si>
  <si>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</si>
  <si>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</si>
  <si>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</si>
  <si>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</si>
  <si>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</si>
  <si>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</si>
  <si>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</si>
  <si>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</si>
  <si>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</si>
  <si>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</si>
  <si>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</si>
  <si>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</si>
  <si>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</si>
  <si>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</si>
  <si>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</si>
  <si>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</si>
  <si>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</si>
  <si>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</si>
  <si>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</si>
  <si>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</si>
  <si>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</si>
  <si>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</si>
  <si>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</si>
  <si>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</si>
  <si>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</si>
  <si>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</si>
  <si>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</si>
  <si>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</si>
  <si>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</si>
  <si>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</si>
  <si>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</si>
  <si>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</si>
  <si>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</si>
  <si>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</si>
  <si>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</si>
  <si>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</si>
  <si>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</si>
  <si>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</si>
  <si>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</si>
  <si>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</si>
  <si>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</si>
  <si>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</si>
  <si>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</si>
  <si>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</si>
  <si>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</si>
  <si>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</si>
  <si>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</si>
  <si>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</si>
  <si>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</si>
  <si>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</si>
  <si>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</si>
  <si>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</si>
  <si>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</si>
  <si>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</si>
  <si>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</si>
  <si>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</si>
  <si>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</si>
  <si>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</si>
  <si>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</si>
  <si>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</si>
  <si>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</si>
  <si>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</si>
  <si>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</si>
  <si>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</si>
  <si>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</si>
  <si>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</si>
  <si>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</si>
  <si>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</si>
  <si>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</si>
  <si>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</si>
  <si>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</si>
  <si>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</si>
  <si>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</si>
  <si>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</si>
  <si>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</si>
  <si>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</si>
  <si>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</si>
  <si>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</si>
  <si>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</si>
  <si>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</si>
  <si>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</si>
  <si>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</si>
  <si>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</si>
  <si>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</si>
  <si>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</si>
  <si>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</si>
  <si>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</si>
  <si>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</si>
  <si>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</si>
  <si>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</si>
  <si>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</si>
  <si>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</si>
  <si>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</si>
  <si>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</si>
  <si>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</si>
  <si>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</si>
  <si>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</si>
  <si>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</si>
  <si>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</si>
  <si>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</si>
  <si>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</si>
  <si>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</si>
  <si>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</si>
  <si>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</si>
  <si>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</si>
  <si>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</si>
  <si>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</si>
  <si>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</si>
  <si>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</si>
  <si>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</si>
  <si>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</si>
  <si>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</si>
  <si>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</si>
  <si>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</si>
  <si>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</si>
  <si>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</si>
  <si>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</si>
  <si>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</si>
  <si>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</si>
  <si>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</si>
  <si>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</si>
  <si>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</si>
  <si>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</si>
  <si>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</si>
  <si>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</si>
  <si>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</si>
  <si>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</si>
  <si>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</si>
  <si>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</si>
  <si>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</si>
  <si>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</si>
  <si>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</si>
  <si>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</si>
  <si>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</si>
  <si>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</si>
  <si>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</si>
  <si>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</si>
  <si>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</si>
  <si>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</si>
  <si>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</si>
  <si>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</si>
  <si>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</si>
  <si>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</si>
  <si>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</si>
  <si>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</si>
  <si>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</si>
  <si>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</si>
  <si>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</si>
  <si>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</si>
  <si>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</si>
  <si>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</si>
  <si>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</si>
  <si>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</si>
  <si>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</si>
  <si>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</si>
  <si>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</si>
  <si>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</si>
  <si>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</si>
  <si>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</si>
  <si>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</si>
  <si>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</si>
  <si>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</si>
  <si>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</si>
  <si>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</si>
  <si>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</si>
  <si>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</si>
  <si>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</si>
  <si>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</si>
  <si>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</si>
  <si>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</si>
  <si>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</si>
  <si>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</si>
  <si>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</si>
  <si>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</si>
  <si>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</si>
  <si>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</si>
  <si>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</si>
  <si>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</si>
  <si>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</si>
  <si>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</si>
  <si>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</si>
  <si>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</si>
  <si>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</si>
  <si>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</si>
  <si>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</si>
  <si>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</si>
  <si>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</si>
  <si>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</si>
  <si>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</si>
  <si>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</si>
  <si>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</si>
  <si>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</si>
  <si>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</si>
  <si>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</si>
  <si>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</si>
  <si>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</si>
  <si>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</si>
  <si>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</si>
  <si>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</si>
  <si>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</si>
  <si>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</si>
  <si>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</si>
  <si>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</si>
  <si>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</si>
  <si>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</si>
  <si>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</si>
  <si>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</si>
  <si>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</si>
  <si>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</si>
  <si>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</si>
  <si>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</si>
  <si>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</si>
  <si>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</si>
  <si>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</si>
  <si>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</si>
  <si>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</si>
  <si>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</si>
  <si>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</si>
  <si>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</si>
  <si>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</si>
  <si>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</si>
  <si>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</si>
  <si>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</si>
  <si>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</si>
  <si>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</si>
  <si>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</si>
  <si>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</si>
  <si>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</si>
  <si>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</si>
  <si>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</si>
  <si>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</si>
  <si>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</si>
  <si>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</si>
  <si>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</si>
  <si>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</si>
  <si>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</si>
  <si>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</si>
  <si>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</si>
  <si>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</si>
  <si>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</si>
  <si>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</si>
  <si>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</si>
  <si>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</si>
  <si>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</si>
  <si>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</si>
  <si>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</si>
  <si>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</si>
  <si>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</si>
  <si>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</si>
  <si>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</si>
  <si>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</si>
  <si>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</si>
  <si>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</si>
  <si>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</si>
  <si>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</si>
  <si>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</si>
  <si>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</si>
  <si>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</si>
  <si>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</si>
  <si>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</si>
  <si>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</si>
  <si>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</si>
  <si>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</si>
  <si>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</si>
  <si>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</si>
  <si>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</si>
  <si>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</si>
  <si>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</si>
  <si>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</si>
  <si>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</si>
  <si>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</si>
  <si>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</si>
  <si>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</si>
  <si>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</si>
  <si>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</si>
  <si>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</si>
  <si>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</si>
  <si>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</si>
  <si>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</si>
  <si>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</si>
  <si>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</si>
  <si>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</si>
  <si>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</si>
  <si>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</si>
  <si>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</si>
  <si>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</si>
  <si>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</si>
  <si>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</si>
  <si>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</si>
  <si>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</si>
  <si>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</si>
  <si>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</si>
  <si>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</si>
  <si>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</si>
  <si>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</si>
  <si>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</si>
  <si>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</si>
  <si>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</si>
  <si>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</si>
  <si>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</si>
  <si>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</si>
  <si>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</si>
  <si>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</si>
  <si>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</si>
  <si>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</si>
  <si>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</si>
  <si>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</si>
  <si>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</si>
  <si>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</si>
  <si>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</si>
  <si>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</si>
  <si>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</si>
  <si>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</si>
  <si>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</si>
  <si>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</si>
  <si>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</si>
  <si>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</si>
  <si>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</si>
  <si>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</si>
  <si>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</si>
  <si>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</si>
  <si>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</si>
  <si>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</si>
  <si>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</si>
  <si>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</si>
  <si>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</si>
  <si>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</si>
  <si>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</si>
  <si>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</si>
  <si>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</si>
  <si>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</si>
  <si>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</si>
  <si>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</si>
  <si>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</si>
  <si>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</si>
  <si>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</si>
  <si>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</si>
  <si>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</si>
  <si>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</si>
  <si>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</si>
  <si>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</si>
  <si>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</si>
  <si>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</si>
  <si>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</si>
  <si>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</si>
  <si>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</si>
  <si>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</si>
  <si>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</si>
  <si>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</si>
  <si>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</si>
  <si>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</si>
  <si>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</si>
  <si>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</si>
  <si>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</si>
  <si>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</si>
  <si>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</si>
  <si>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</si>
  <si>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</si>
  <si>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</si>
  <si>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</si>
  <si>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</si>
  <si>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</si>
  <si>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</si>
  <si>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</si>
  <si>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</si>
  <si>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</si>
  <si>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</si>
  <si>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</si>
  <si>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</si>
  <si>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</si>
  <si>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</si>
  <si>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</si>
  <si>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</si>
  <si>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</si>
  <si>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</si>
  <si>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</si>
  <si>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</si>
  <si>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</si>
  <si>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</si>
  <si>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</si>
  <si>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</si>
  <si>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</si>
  <si>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</si>
  <si>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</si>
  <si>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</si>
  <si>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</si>
  <si>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</si>
  <si>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</si>
  <si>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</si>
  <si>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</si>
  <si>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</si>
  <si>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</si>
  <si>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</si>
  <si>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</si>
  <si>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</si>
  <si>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</si>
  <si>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</si>
  <si>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</si>
  <si>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</si>
  <si>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</si>
  <si>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</si>
  <si>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</si>
  <si>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</si>
  <si>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</si>
  <si>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</si>
  <si>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</si>
  <si>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</si>
  <si>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</si>
  <si>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</si>
  <si>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</si>
  <si>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</si>
  <si>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</si>
  <si>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</si>
  <si>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</si>
  <si>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</si>
  <si>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</si>
  <si>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</si>
  <si>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</si>
  <si>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</si>
  <si>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</si>
  <si>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</si>
  <si>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</si>
  <si>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</si>
  <si>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</si>
  <si>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</si>
  <si>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</si>
  <si>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</si>
  <si>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</si>
  <si>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</si>
  <si>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</si>
  <si>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</si>
  <si>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</si>
  <si>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</si>
  <si>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</si>
  <si>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</si>
  <si>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</si>
  <si>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</si>
  <si>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</si>
  <si>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</si>
  <si>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</si>
  <si>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</si>
  <si>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</si>
  <si>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</si>
  <si>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</si>
  <si>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</si>
  <si>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</si>
  <si>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</si>
  <si>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</si>
  <si>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</si>
  <si>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</si>
  <si>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</si>
  <si>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</si>
  <si>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</si>
  <si>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</si>
  <si>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</si>
  <si>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</si>
  <si>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</si>
  <si>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</si>
  <si>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</si>
  <si>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</si>
  <si>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</si>
  <si>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</si>
  <si>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</si>
  <si>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</si>
  <si>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</si>
  <si>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</si>
  <si>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</si>
  <si>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</si>
  <si>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</si>
  <si>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</si>
  <si>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</si>
  <si>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</si>
  <si>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</si>
  <si>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</si>
  <si>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</si>
  <si>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</si>
  <si>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</si>
  <si>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</si>
  <si>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</si>
  <si>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</si>
  <si>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</si>
  <si>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</si>
  <si>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</si>
  <si>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</si>
  <si>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</si>
  <si>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</si>
  <si>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</si>
  <si>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</si>
  <si>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</si>
  <si>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</si>
  <si>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</si>
  <si>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</si>
  <si>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</si>
  <si>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</si>
  <si>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</si>
  <si>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</si>
  <si>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</si>
  <si>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</si>
  <si>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REFORMA DA EDIFICAÇÃO DO CONSELHO TUTELAR</t>
  </si>
  <si>
    <t>PREFEITURA DE COTIPORÃ</t>
  </si>
  <si>
    <t>SERVIÇOS PRELIMINARES</t>
  </si>
  <si>
    <t>FORNECIMENTO E INSTALAÇÃO DE PLACA DE OBRA COM CHAPA GALVANIZADA E ESTRUTURA DE MADEIRA. AF_03/2022_PS</t>
  </si>
  <si>
    <t>REMOÇÃO DE TRAMA METÁLICA OU DE MADEIRA PARA FORRO, DE FORMA MANUAL, SEM REAPROVEITAMENTO. AF_09/2023</t>
  </si>
  <si>
    <t>REMOÇÃO DE TELHAS DE FIBROCIMENTO METÁLICA E CERÂMICA, DE FORMA MANUAL, SEM REAPROVEITAMENTO. AF_09/2023</t>
  </si>
  <si>
    <t>DEMOLIÇÃO DE REVESTIMENTO CERÂMICO, DE FORMA MANUAL, SEM REAPROVEITAMENTO. AF_09/2023</t>
  </si>
  <si>
    <t>LIMPEZA DE SUPERFÍCIE COM JATO DE ALTA PRESSÃO. AF_04/2019</t>
  </si>
  <si>
    <t>LIXAMENTO DE MADEIRA PARA APLICAÇÃO DE FUNDO OU PINTURA. AF_01/2021</t>
  </si>
  <si>
    <t>INSTALAÇÃO DE VIDRO LISO INCOLOR, E = 3 MM, EM ESQUADRIA DE MADEIRA, FIXADO COM BAGUETE. AF_01/2021</t>
  </si>
  <si>
    <t xml:space="preserve">PEDRA GRANITICA OU BASALTO, CACO, RETALHO, CAVACO, TIPO MIRACEMA, MADEIRA, PADUANA, RACHINHA, SANTA ISABEL OU OUTRAS SIMILARES, E= *1,0 A *2,0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</si>
  <si>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CARPINTEIRO DE ESQUADRIA COM ENCARGOS COMPLEMENTARES</t>
  </si>
  <si>
    <t>PINTURA TINTA DE ACABAMENTO (PIGMENTADA) ESMALTE SINTÉTICO ACETINADO EM MADEIRA, 2 DEMÃOS. AF_01/2021</t>
  </si>
  <si>
    <t>LIXAMENTO MANUAL EM SUPERFÍCIES METÁLICAS EM OBRA. AF_01/2020</t>
  </si>
  <si>
    <t>MARCENEIRO COM ENCARGOS COMPLEMENTARES</t>
  </si>
  <si>
    <t>PINTURA COM TINTA ALQUÍDICA DE ACABAMENTO (ESMALTE SINTÉTICO BRILHANTE) APLICADA A ROLO OU PINCEL SOBRE SUPERFÍCIES METÁLICAS (EXCETO PERFIL) EXECUTADO EM OBRA (02 DEMÃOS). AF_01/2020</t>
  </si>
  <si>
    <t>APLICAÇÃO MANUAL DE PINTURA COM TINTA TEXTURIZADA ACRÍLICA EM PANOS CEGOS DE FACHADA (SEM PRESENÇA DE VÃOS) DE EDIFÍCIOS DE MÚLTIPLOS PAVIMENTOS, DUAS CORES. AF_03/2024</t>
  </si>
  <si>
    <t>FORRO EM RÉGUAS DE PVC, FRISADO, PARA AMBIENTES RESIDENCIAIS, INCLUSIVE ESTRUTURA UNIDIRECIONAL DE FIXAÇÃO. AF_08/2023_PS</t>
  </si>
  <si>
    <t>ACABAMENTOS PARA FORRO (RODA-FORRO EM PERFIL METÁLICO E PLÁSTICO). AF_08/2023</t>
  </si>
  <si>
    <t>TRAMA DE MADEIRA COMPOSTA POR TERÇAS PARA TELHADOS DE ATÉ 2 ÁGUAS PARA TELHA ONDULADA DE FIBROCIMENTO, METÁLICA, PLÁSTICA OU TERMOACÚSTICA, INCLUSO TRANSPORTE VERTICAL. AF_07/2019</t>
  </si>
  <si>
    <t>PISOS</t>
  </si>
  <si>
    <t>LIXAMENTO E ENVERNIZAMENTO DE PISO DE MADEIRA, 2 DEMÃOS DE PU E UMA DE FUNDO, INCLUINDO MATERIAL E MÃO DE OBRA</t>
  </si>
  <si>
    <t>ESQUADRIAS</t>
  </si>
  <si>
    <t>GUARDA-CORPO</t>
  </si>
  <si>
    <t>PAREDES</t>
  </si>
  <si>
    <t>COBERTURA</t>
  </si>
  <si>
    <t>TELHAMENTO COM TELHA DE AÇO/ALUMINIO E=0,5MM, INCLUSO IÇAMENTO</t>
  </si>
  <si>
    <t>CUMEEIRAS EM AÇO ALUMINIO E=0,05MM, SEÇÃO DE 30 CM(REF. SINAPI 100327)</t>
  </si>
  <si>
    <t>SERVIÇOS FINAIS</t>
  </si>
  <si>
    <t>103689</t>
  </si>
  <si>
    <t>97642</t>
  </si>
  <si>
    <t>97647</t>
  </si>
  <si>
    <t>97633</t>
  </si>
  <si>
    <t>99814</t>
  </si>
  <si>
    <t>102193</t>
  </si>
  <si>
    <t>102151</t>
  </si>
  <si>
    <t>01</t>
  </si>
  <si>
    <t>10737</t>
  </si>
  <si>
    <t>88261</t>
  </si>
  <si>
    <t>102219</t>
  </si>
  <si>
    <t>100717</t>
  </si>
  <si>
    <t>88273</t>
  </si>
  <si>
    <t>100760</t>
  </si>
  <si>
    <t>88426</t>
  </si>
  <si>
    <t>96111</t>
  </si>
  <si>
    <t>96121</t>
  </si>
  <si>
    <t>92543</t>
  </si>
  <si>
    <t>94213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</si>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</sst>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1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0" borderId="35" xfId="0" applyFill="1" applyBorder="1" applyAlignment="1" applyProtection="1">
      <alignment horizontal="left" vertical="center" wrapText="1"/>
      <protection locked="0"/>
    </xf>
    <xf numFmtId="0" fontId="0" fillId="41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4" fontId="4" fillId="0" borderId="1" xfId="0" applyNumberFormat="1" applyFont="1" applyBorder="1" applyProtection="1"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2">
    <dxf>
      <font>
        <b/>
        <i val="0"/>
        <condense val="0"/>
        <extend val="0"/>
      </font>
      <fill>
        <patternFill patternType="solid">
          <fgColor indexed="44"/>
          <bgColor indexed="22"/>
        </patternFill>
      </fill>
    </dxf>
    <dxf>
      <font>
        <b/>
        <i val="0"/>
        <condense val="0"/>
        <extend val="0"/>
      </font>
      <fill>
        <patternFill patternType="solid">
          <fgColor indexed="46"/>
          <bgColor indexed="55"/>
        </patternFill>
      </fill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servera\Grupos\Obras\Engenharia\CONSELHO%20TUTELAR\2024%20-%20REFORMA\04.%20Or&#231;amento\PO_R08.xlsm" TargetMode="External"/><Relationship Id="rId1" Type="http://schemas.openxmlformats.org/officeDocument/2006/relationships/externalLinkPath" Target="file:///\\wservera\Grupos\Obras\Engenharia\CONSELHO%20TUTELAR\2024%20-%20REFORMA\04.%20Or&#231;amento\PO_R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DADOS"/>
      <sheetName val="NOVO"/>
      <sheetName val="BDI"/>
      <sheetName val="ORÇAMENTO"/>
      <sheetName val="CÁLCULO"/>
      <sheetName val="EVENTOS"/>
      <sheetName val="CRONO"/>
      <sheetName val="CRONOPLE"/>
      <sheetName val="PLE"/>
      <sheetName val="QCI"/>
      <sheetName val="BM"/>
      <sheetName val="RRE"/>
      <sheetName val="OFÍCIO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3" t="s">
        <v>3752</v>
      </c>
      <c r="B1" s="124"/>
      <c r="C1" s="124"/>
      <c r="D1" s="124"/>
      <c r="E1" s="124"/>
      <c r="F1" s="124"/>
      <c r="G1" s="125"/>
    </row>
    <row r="2" spans="1:8" s="59" customFormat="1" ht="15.75" thickBot="1" x14ac:dyDescent="0.3">
      <c r="A2" s="15" t="s">
        <v>161</v>
      </c>
      <c r="B2" s="129" t="s">
        <v>4003</v>
      </c>
      <c r="C2" s="129"/>
      <c r="D2" s="50" t="s">
        <v>162</v>
      </c>
      <c r="E2" s="70">
        <v>20</v>
      </c>
      <c r="F2" s="22" t="s">
        <v>163</v>
      </c>
      <c r="G2" s="33">
        <v>2024</v>
      </c>
      <c r="H2" s="57"/>
    </row>
    <row r="3" spans="1:8" s="59" customFormat="1" ht="31.5" customHeight="1" thickBot="1" x14ac:dyDescent="0.3">
      <c r="A3" s="18" t="s">
        <v>153</v>
      </c>
      <c r="B3" s="130" t="s">
        <v>4026</v>
      </c>
      <c r="C3" s="130"/>
      <c r="D3" s="130"/>
      <c r="E3" s="130"/>
      <c r="F3" s="130"/>
      <c r="G3" s="131"/>
    </row>
    <row r="4" spans="1:8" s="59" customFormat="1" ht="15.75" thickBot="1" x14ac:dyDescent="0.3">
      <c r="A4" s="15" t="s">
        <v>175</v>
      </c>
      <c r="B4" s="132" t="s">
        <v>4027</v>
      </c>
      <c r="C4" s="132"/>
      <c r="D4" s="132"/>
      <c r="E4" s="133"/>
      <c r="F4" s="22" t="s">
        <v>179</v>
      </c>
      <c r="G4" s="78" t="s">
        <v>4074</v>
      </c>
    </row>
    <row r="5" spans="1:8" s="59" customFormat="1" ht="15.75" thickBot="1" x14ac:dyDescent="0.3">
      <c r="A5" s="15" t="s">
        <v>3785</v>
      </c>
      <c r="B5" s="80" t="s">
        <v>170</v>
      </c>
      <c r="C5" s="15" t="s">
        <v>3956</v>
      </c>
      <c r="D5" s="15"/>
      <c r="E5" s="15"/>
      <c r="F5" s="134"/>
      <c r="G5" s="135"/>
    </row>
    <row r="6" spans="1:8" s="61" customFormat="1" ht="15.75" thickBot="1" x14ac:dyDescent="0.3">
      <c r="A6" s="15" t="s">
        <v>155</v>
      </c>
      <c r="B6" s="51">
        <f>'Orçamento-base'!C6</f>
        <v>66153.570000000007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3747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3933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3749</v>
      </c>
      <c r="D10" s="9"/>
      <c r="E10" s="8"/>
      <c r="F10" s="9"/>
      <c r="G10" s="62"/>
      <c r="H10" s="60"/>
    </row>
    <row r="11" spans="1:8" ht="13.5" customHeight="1" x14ac:dyDescent="0.25">
      <c r="A11" s="126" t="s">
        <v>3750</v>
      </c>
      <c r="B11" s="127" t="s">
        <v>3751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6"/>
      <c r="B12" s="128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A37" zoomScaleNormal="100" workbookViewId="0">
      <selection activeCell="C44" sqref="C44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customWidth="1"/>
    <col min="5" max="5" width="10.85546875" style="40" customWidth="1"/>
    <col min="6" max="6" width="11" style="69" customWidth="1"/>
    <col min="7" max="7" width="61.71093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customWidth="1"/>
    <col min="13" max="13" width="12.7109375" style="100" customWidth="1"/>
    <col min="14" max="14" width="7.140625" style="45" bestFit="1" customWidth="1"/>
    <col min="15" max="15" width="57.28515625" style="42" customWidth="1"/>
    <col min="16" max="16" width="7.140625" style="42" bestFit="1" customWidth="1"/>
    <col min="17" max="17" width="47.7109375" style="42" customWidth="1"/>
    <col min="18" max="18" width="26.85546875" style="40" customWidth="1"/>
    <col min="19" max="19" width="11.28515625" style="40" customWidth="1"/>
    <col min="20" max="16384" width="9.140625" style="40"/>
  </cols>
  <sheetData>
    <row r="1" spans="1:18" customFormat="1" ht="16.5" thickBot="1" x14ac:dyDescent="0.3">
      <c r="A1" s="144" t="s">
        <v>3676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47" t="str">
        <f>IF(Identificação!B2=0,"",Identificação!B2)</f>
        <v>Concorrência Lei 14.133/21 Presencial</v>
      </c>
      <c r="D2" s="147"/>
      <c r="E2" s="147"/>
      <c r="F2" s="147"/>
      <c r="G2" s="147"/>
      <c r="H2" s="37" t="s">
        <v>151</v>
      </c>
      <c r="I2" s="38">
        <f>IF(Identificação!E2=0,"",Identificação!E2)</f>
        <v>20</v>
      </c>
      <c r="J2" s="37" t="s">
        <v>152</v>
      </c>
      <c r="K2" s="38">
        <f>IF(Identificação!G2=0,"",Identificação!G2)</f>
        <v>2024</v>
      </c>
      <c r="L2" s="94"/>
      <c r="M2" s="94"/>
    </row>
    <row r="3" spans="1:18" s="27" customFormat="1" ht="32.25" customHeight="1" thickBot="1" x14ac:dyDescent="0.3">
      <c r="A3" s="153" t="s">
        <v>153</v>
      </c>
      <c r="B3" s="154"/>
      <c r="C3" s="155" t="str">
        <f>IF(Identificação!B3=0,"",Identificação!B3)</f>
        <v>REFORMA DA EDIFICAÇÃO DO CONSELHO TUTELAR</v>
      </c>
      <c r="D3" s="155"/>
      <c r="E3" s="155"/>
      <c r="F3" s="155"/>
      <c r="G3" s="155"/>
      <c r="H3" s="155"/>
      <c r="I3" s="155"/>
      <c r="J3" s="155"/>
      <c r="K3" s="156"/>
      <c r="L3" s="94"/>
      <c r="M3" s="94"/>
    </row>
    <row r="4" spans="1:18" s="27" customFormat="1" ht="15.75" thickBot="1" x14ac:dyDescent="0.3">
      <c r="A4" s="15" t="s">
        <v>176</v>
      </c>
      <c r="B4" s="22"/>
      <c r="C4" s="149" t="str">
        <f>IF(Identificação!B4=0,"",Identificação!B4)</f>
        <v>PREFEITURA DE COTIPORÃ</v>
      </c>
      <c r="D4" s="149"/>
      <c r="E4" s="149"/>
      <c r="F4" s="149"/>
      <c r="G4" s="149"/>
      <c r="H4" s="149"/>
      <c r="I4" s="149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9" t="str">
        <f>IF(Identificação!B5=0,"",Identificação!B5)</f>
        <v>Obras e Serviços de Engenharia</v>
      </c>
      <c r="D5" s="149"/>
      <c r="E5" s="149"/>
      <c r="F5" s="149"/>
      <c r="G5" s="150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3762</v>
      </c>
      <c r="B6" s="13"/>
      <c r="C6" s="151">
        <f>SUMIFS(K12:K39953,B12:B39953,"&gt;0",K12:K39953,"&lt;&gt;0")</f>
        <v>66153.570000000007</v>
      </c>
      <c r="D6" s="151"/>
      <c r="E6" s="151"/>
      <c r="F6" s="151"/>
      <c r="G6" s="152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3932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3763</v>
      </c>
      <c r="B9" s="7"/>
      <c r="C9" s="8"/>
      <c r="F9" s="24" t="s">
        <v>174</v>
      </c>
      <c r="H9" s="14" t="s">
        <v>3764</v>
      </c>
      <c r="J9" s="10"/>
      <c r="K9" s="10"/>
      <c r="L9" s="96"/>
      <c r="M9" s="96"/>
      <c r="R9" s="27"/>
    </row>
    <row r="10" spans="1:18" customFormat="1" ht="15" customHeight="1" x14ac:dyDescent="0.25">
      <c r="A10" s="136" t="s">
        <v>3761</v>
      </c>
      <c r="B10" s="136" t="s">
        <v>3759</v>
      </c>
      <c r="C10" s="136" t="s">
        <v>3760</v>
      </c>
      <c r="D10" s="140" t="s">
        <v>3675</v>
      </c>
      <c r="E10" s="138" t="s">
        <v>168</v>
      </c>
      <c r="F10" s="142" t="s">
        <v>3674</v>
      </c>
      <c r="G10" s="140" t="s">
        <v>156</v>
      </c>
      <c r="H10" s="161" t="s">
        <v>165</v>
      </c>
      <c r="I10" s="162"/>
      <c r="J10" s="162"/>
      <c r="K10" s="162"/>
      <c r="L10" s="162"/>
      <c r="M10" s="163"/>
      <c r="N10" s="157" t="s">
        <v>177</v>
      </c>
      <c r="O10" s="158"/>
      <c r="P10" s="159" t="s">
        <v>178</v>
      </c>
      <c r="Q10" s="160"/>
      <c r="R10" s="148" t="s">
        <v>3678</v>
      </c>
    </row>
    <row r="11" spans="1:18" customFormat="1" ht="45" x14ac:dyDescent="0.25">
      <c r="A11" s="137"/>
      <c r="B11" s="137"/>
      <c r="C11" s="137"/>
      <c r="D11" s="141"/>
      <c r="E11" s="139"/>
      <c r="F11" s="143"/>
      <c r="G11" s="141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3786</v>
      </c>
      <c r="O11" s="23" t="s">
        <v>185</v>
      </c>
      <c r="P11" s="39" t="s">
        <v>3786</v>
      </c>
      <c r="Q11" s="23" t="s">
        <v>185</v>
      </c>
      <c r="R11" s="148"/>
    </row>
    <row r="12" spans="1:18" x14ac:dyDescent="0.25">
      <c r="A12" s="47"/>
      <c r="B12" s="56" t="str">
        <f>IF(AND(G12&lt;&gt;"",H12&gt;0,I12&lt;&gt;"",J12&lt;&gt;0,K12&lt;&gt;0),COUNT($B$11:B11)+1,"")</f>
        <v/>
      </c>
      <c r="C12" s="34"/>
      <c r="D12" s="91"/>
      <c r="E12" s="47"/>
      <c r="F12" s="68"/>
      <c r="G12" s="119" t="s">
        <v>4028</v>
      </c>
      <c r="H12" s="114"/>
      <c r="I12" s="47"/>
      <c r="J12" s="114"/>
      <c r="K12" s="54" t="str">
        <f>IFERROR(IF(H12*J12&lt;&gt;0,ROUND(ROUND(H12,4)*ROUND(J12,4),2),""),"")</f>
        <v/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30" x14ac:dyDescent="0.25">
      <c r="A13" s="47"/>
      <c r="B13" s="56">
        <f>IF(AND(G13&lt;&gt;"",H13&gt;0,I13&lt;&gt;"",J13&lt;&gt;0,K13&lt;&gt;0),COUNT($B$11:B12)+1,"")</f>
        <v>1</v>
      </c>
      <c r="C13" s="34">
        <v>1</v>
      </c>
      <c r="D13" s="91" t="s">
        <v>3776</v>
      </c>
      <c r="E13" s="47" t="s">
        <v>4055</v>
      </c>
      <c r="F13" s="68">
        <v>45474</v>
      </c>
      <c r="G13" s="41" t="s">
        <v>4029</v>
      </c>
      <c r="H13" s="122">
        <v>2.4</v>
      </c>
      <c r="I13" s="47" t="s">
        <v>3695</v>
      </c>
      <c r="J13" s="114">
        <v>384.87</v>
      </c>
      <c r="K13" s="54">
        <f>IFERROR(IF(H13*J13&lt;&gt;0,ROUND(ROUND(H13,4)*ROUND(J13,4),2),""),"")</f>
        <v>923.69</v>
      </c>
      <c r="L13" s="98">
        <v>0.2455</v>
      </c>
      <c r="M13" s="98">
        <v>0.84660000000000002</v>
      </c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30" x14ac:dyDescent="0.25">
      <c r="A14" s="47"/>
      <c r="B14" s="117">
        <f>IF(AND(G14&lt;&gt;"",H14&gt;0,I14&lt;&gt;"",J14&lt;&gt;0,K14&lt;&gt;0),COUNT($B$11:B13)+1,"")</f>
        <v>2</v>
      </c>
      <c r="C14" s="34">
        <v>2</v>
      </c>
      <c r="D14" s="91" t="s">
        <v>3776</v>
      </c>
      <c r="E14" s="47" t="s">
        <v>4056</v>
      </c>
      <c r="F14" s="68">
        <v>45474</v>
      </c>
      <c r="G14" s="41" t="s">
        <v>4030</v>
      </c>
      <c r="H14" s="122">
        <v>108.63</v>
      </c>
      <c r="I14" s="47" t="s">
        <v>3695</v>
      </c>
      <c r="J14" s="114">
        <v>3.89</v>
      </c>
      <c r="K14" s="106">
        <f>IFERROR(IF(H14*J14&lt;&gt;0,ROUND(ROUND(H14,4)*ROUND(J14,4),2),""),"")</f>
        <v>422.57</v>
      </c>
      <c r="L14" s="98">
        <v>0.2455</v>
      </c>
      <c r="M14" s="98">
        <v>0.84660000000000002</v>
      </c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30" x14ac:dyDescent="0.25">
      <c r="A15" s="47"/>
      <c r="B15" s="117">
        <f>IF(AND(G15&lt;&gt;"",H15&gt;0,I15&lt;&gt;"",J15&lt;&gt;0,K15&lt;&gt;0),COUNT($B$11:B14)+1,"")</f>
        <v>3</v>
      </c>
      <c r="C15" s="34">
        <v>3</v>
      </c>
      <c r="D15" s="91" t="s">
        <v>3776</v>
      </c>
      <c r="E15" s="47" t="s">
        <v>4057</v>
      </c>
      <c r="F15" s="68">
        <v>45474</v>
      </c>
      <c r="G15" s="41" t="s">
        <v>4031</v>
      </c>
      <c r="H15" s="122">
        <v>126.81</v>
      </c>
      <c r="I15" s="47" t="s">
        <v>3695</v>
      </c>
      <c r="J15" s="114">
        <v>4.55</v>
      </c>
      <c r="K15" s="106">
        <f t="shared" ref="K15:K78" si="0">IFERROR(IF(H15*J15&lt;&gt;0,ROUND(ROUND(H15,4)*ROUND(J15,4),2),""),"")</f>
        <v>576.99</v>
      </c>
      <c r="L15" s="98">
        <v>0.2455</v>
      </c>
      <c r="M15" s="98">
        <v>0.84660000000000002</v>
      </c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30" x14ac:dyDescent="0.25">
      <c r="A16" s="47"/>
      <c r="B16" s="117">
        <f>IF(AND(G16&lt;&gt;"",H16&gt;0,I16&lt;&gt;"",J16&lt;&gt;0,K16&lt;&gt;0),COUNT($B$11:B15)+1,"")</f>
        <v>4</v>
      </c>
      <c r="C16" s="34">
        <v>4</v>
      </c>
      <c r="D16" s="91" t="s">
        <v>3776</v>
      </c>
      <c r="E16" s="47" t="s">
        <v>4058</v>
      </c>
      <c r="F16" s="68">
        <v>45474</v>
      </c>
      <c r="G16" s="41" t="s">
        <v>4032</v>
      </c>
      <c r="H16" s="122">
        <v>6</v>
      </c>
      <c r="I16" s="47" t="s">
        <v>3695</v>
      </c>
      <c r="J16" s="114">
        <v>29.29</v>
      </c>
      <c r="K16" s="106">
        <f t="shared" si="0"/>
        <v>175.74</v>
      </c>
      <c r="L16" s="98">
        <v>0.2455</v>
      </c>
      <c r="M16" s="98">
        <v>0.84660000000000002</v>
      </c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5</v>
      </c>
      <c r="C17" s="34">
        <v>5</v>
      </c>
      <c r="D17" s="91" t="s">
        <v>3776</v>
      </c>
      <c r="E17" s="47" t="s">
        <v>4059</v>
      </c>
      <c r="F17" s="68">
        <v>45474</v>
      </c>
      <c r="G17" s="41" t="s">
        <v>4033</v>
      </c>
      <c r="H17" s="122">
        <v>350</v>
      </c>
      <c r="I17" s="47" t="s">
        <v>3695</v>
      </c>
      <c r="J17" s="114">
        <v>2.52</v>
      </c>
      <c r="K17" s="106">
        <f t="shared" si="0"/>
        <v>882</v>
      </c>
      <c r="L17" s="98">
        <v>0.2455</v>
      </c>
      <c r="M17" s="98">
        <v>0.84660000000000002</v>
      </c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6</v>
      </c>
      <c r="C18" s="34">
        <v>6</v>
      </c>
      <c r="D18" s="91" t="s">
        <v>3776</v>
      </c>
      <c r="E18" s="47" t="s">
        <v>4060</v>
      </c>
      <c r="F18" s="68">
        <v>45474</v>
      </c>
      <c r="G18" s="41" t="s">
        <v>4034</v>
      </c>
      <c r="H18" s="122">
        <v>128.99</v>
      </c>
      <c r="I18" s="47" t="s">
        <v>3695</v>
      </c>
      <c r="J18" s="114">
        <v>2.62</v>
      </c>
      <c r="K18" s="106">
        <f t="shared" si="0"/>
        <v>337.95</v>
      </c>
      <c r="L18" s="98">
        <v>0.2455</v>
      </c>
      <c r="M18" s="98">
        <v>0.84660000000000002</v>
      </c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30" x14ac:dyDescent="0.25">
      <c r="A19" s="47"/>
      <c r="B19" s="117">
        <f>IF(AND(G19&lt;&gt;"",H19&gt;0,I19&lt;&gt;"",J19&lt;&gt;0,K19&lt;&gt;0),COUNT($B$11:B18)+1,"")</f>
        <v>7</v>
      </c>
      <c r="C19" s="34">
        <v>7</v>
      </c>
      <c r="D19" s="91" t="s">
        <v>3776</v>
      </c>
      <c r="E19" s="47" t="s">
        <v>4061</v>
      </c>
      <c r="F19" s="68">
        <v>45474</v>
      </c>
      <c r="G19" s="41" t="s">
        <v>4035</v>
      </c>
      <c r="H19" s="122">
        <v>0.9</v>
      </c>
      <c r="I19" s="47" t="s">
        <v>3695</v>
      </c>
      <c r="J19" s="114">
        <v>163.53</v>
      </c>
      <c r="K19" s="106">
        <f t="shared" si="0"/>
        <v>147.18</v>
      </c>
      <c r="L19" s="98">
        <v>0.2455</v>
      </c>
      <c r="M19" s="98">
        <v>0.84660000000000002</v>
      </c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 t="str">
        <f>IF(AND(G20&lt;&gt;"",H20&gt;0,I20&lt;&gt;"",J20&lt;&gt;0,K20&lt;&gt;0),COUNT($B$11:B19)+1,"")</f>
        <v/>
      </c>
      <c r="C20" s="34"/>
      <c r="D20" s="91"/>
      <c r="E20" s="47"/>
      <c r="F20" s="68"/>
      <c r="G20" s="120" t="s">
        <v>4046</v>
      </c>
      <c r="H20" s="114"/>
      <c r="I20" s="47"/>
      <c r="J20" s="114">
        <v>0</v>
      </c>
      <c r="K20" s="106" t="str">
        <f t="shared" si="0"/>
        <v/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30" x14ac:dyDescent="0.25">
      <c r="A21" s="47"/>
      <c r="B21" s="117">
        <f>IF(AND(G21&lt;&gt;"",H21&gt;0,I21&lt;&gt;"",J21&lt;&gt;0,K21&lt;&gt;0),COUNT($B$11:B20)+1,"")</f>
        <v>8</v>
      </c>
      <c r="C21" s="34">
        <v>8</v>
      </c>
      <c r="D21" s="91" t="s">
        <v>3802</v>
      </c>
      <c r="E21" s="47" t="s">
        <v>4062</v>
      </c>
      <c r="F21" s="68">
        <v>45474</v>
      </c>
      <c r="G21" s="41" t="s">
        <v>4047</v>
      </c>
      <c r="H21" s="122">
        <v>75</v>
      </c>
      <c r="I21" s="47" t="s">
        <v>3695</v>
      </c>
      <c r="J21" s="114">
        <v>161.91999999999999</v>
      </c>
      <c r="K21" s="106">
        <f t="shared" si="0"/>
        <v>12144</v>
      </c>
      <c r="L21" s="98">
        <v>0.2455</v>
      </c>
      <c r="M21" s="98">
        <v>0.84660000000000002</v>
      </c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45" x14ac:dyDescent="0.25">
      <c r="A22" s="47"/>
      <c r="B22" s="117">
        <f>IF(AND(G22&lt;&gt;"",H22&gt;0,I22&lt;&gt;"",J22&lt;&gt;0,K22&lt;&gt;0),COUNT($B$11:B21)+1,"")</f>
        <v>9</v>
      </c>
      <c r="C22" s="34">
        <v>9</v>
      </c>
      <c r="D22" s="91" t="s">
        <v>3776</v>
      </c>
      <c r="E22" s="47" t="s">
        <v>4063</v>
      </c>
      <c r="F22" s="68">
        <v>45474</v>
      </c>
      <c r="G22" s="41" t="s">
        <v>4036</v>
      </c>
      <c r="H22" s="122">
        <v>6</v>
      </c>
      <c r="I22" s="47" t="s">
        <v>3695</v>
      </c>
      <c r="J22" s="114">
        <v>176.13</v>
      </c>
      <c r="K22" s="106">
        <f t="shared" si="0"/>
        <v>1056.78</v>
      </c>
      <c r="L22" s="98">
        <v>0.2455</v>
      </c>
      <c r="M22" s="98">
        <v>0.84660000000000002</v>
      </c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10</v>
      </c>
      <c r="C23" s="34">
        <v>10</v>
      </c>
      <c r="D23" s="91" t="s">
        <v>3776</v>
      </c>
      <c r="E23" s="47" t="s">
        <v>4064</v>
      </c>
      <c r="F23" s="68">
        <v>45474</v>
      </c>
      <c r="G23" s="41" t="s">
        <v>4037</v>
      </c>
      <c r="H23" s="122">
        <v>70</v>
      </c>
      <c r="I23" s="47" t="s">
        <v>3725</v>
      </c>
      <c r="J23" s="114">
        <v>31.8</v>
      </c>
      <c r="K23" s="106">
        <f t="shared" si="0"/>
        <v>2226</v>
      </c>
      <c r="L23" s="98">
        <v>0.2455</v>
      </c>
      <c r="M23" s="98">
        <v>0.84660000000000002</v>
      </c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 t="str">
        <f>IF(AND(G24&lt;&gt;"",H24&gt;0,I24&lt;&gt;"",J24&lt;&gt;0,K24&lt;&gt;0),COUNT($B$11:B23)+1,"")</f>
        <v/>
      </c>
      <c r="C24" s="34"/>
      <c r="D24" s="91"/>
      <c r="E24" s="47"/>
      <c r="F24" s="68"/>
      <c r="G24" s="120" t="s">
        <v>4048</v>
      </c>
      <c r="H24" s="114"/>
      <c r="I24" s="47"/>
      <c r="J24" s="114">
        <v>0</v>
      </c>
      <c r="K24" s="106" t="str">
        <f t="shared" si="0"/>
        <v/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30" x14ac:dyDescent="0.25">
      <c r="A25" s="47"/>
      <c r="B25" s="117">
        <f>IF(AND(G25&lt;&gt;"",H25&gt;0,I25&lt;&gt;"",J25&lt;&gt;0,K25&lt;&gt;0),COUNT($B$11:B24)+1,"")</f>
        <v>11</v>
      </c>
      <c r="C25" s="34">
        <v>11</v>
      </c>
      <c r="D25" s="91" t="s">
        <v>3776</v>
      </c>
      <c r="E25" s="47" t="s">
        <v>4060</v>
      </c>
      <c r="F25" s="68">
        <v>45474</v>
      </c>
      <c r="G25" s="41" t="s">
        <v>4034</v>
      </c>
      <c r="H25" s="122">
        <v>38.49</v>
      </c>
      <c r="I25" s="47" t="s">
        <v>3695</v>
      </c>
      <c r="J25" s="114">
        <v>2.62</v>
      </c>
      <c r="K25" s="106">
        <f t="shared" si="0"/>
        <v>100.84</v>
      </c>
      <c r="L25" s="98">
        <v>0.2455</v>
      </c>
      <c r="M25" s="98">
        <v>0.84660000000000002</v>
      </c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30" x14ac:dyDescent="0.25">
      <c r="A26" s="47"/>
      <c r="B26" s="117">
        <f>IF(AND(G26&lt;&gt;"",H26&gt;0,I26&lt;&gt;"",J26&lt;&gt;0,K26&lt;&gt;0),COUNT($B$11:B25)+1,"")</f>
        <v>12</v>
      </c>
      <c r="C26" s="34">
        <v>12</v>
      </c>
      <c r="D26" s="91" t="s">
        <v>3776</v>
      </c>
      <c r="E26" s="47" t="s">
        <v>4065</v>
      </c>
      <c r="F26" s="68">
        <v>45474</v>
      </c>
      <c r="G26" s="41" t="s">
        <v>4038</v>
      </c>
      <c r="H26" s="122">
        <v>38.49</v>
      </c>
      <c r="I26" s="47" t="s">
        <v>3695</v>
      </c>
      <c r="J26" s="114">
        <v>20.99</v>
      </c>
      <c r="K26" s="106">
        <f t="shared" si="0"/>
        <v>807.91</v>
      </c>
      <c r="L26" s="98">
        <v>0.2455</v>
      </c>
      <c r="M26" s="98">
        <v>0.84660000000000002</v>
      </c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30" x14ac:dyDescent="0.25">
      <c r="A27" s="47"/>
      <c r="B27" s="117">
        <f>IF(AND(G27&lt;&gt;"",H27&gt;0,I27&lt;&gt;"",J27&lt;&gt;0,K27&lt;&gt;0),COUNT($B$11:B26)+1,"")</f>
        <v>13</v>
      </c>
      <c r="C27" s="34">
        <v>13</v>
      </c>
      <c r="D27" s="91" t="s">
        <v>3776</v>
      </c>
      <c r="E27" s="47" t="s">
        <v>4066</v>
      </c>
      <c r="F27" s="68">
        <v>45474</v>
      </c>
      <c r="G27" s="41" t="s">
        <v>4039</v>
      </c>
      <c r="H27" s="122">
        <v>15.76</v>
      </c>
      <c r="I27" s="47" t="s">
        <v>3695</v>
      </c>
      <c r="J27" s="114">
        <v>12.19</v>
      </c>
      <c r="K27" s="106">
        <f t="shared" si="0"/>
        <v>192.11</v>
      </c>
      <c r="L27" s="98">
        <v>0.2455</v>
      </c>
      <c r="M27" s="98">
        <v>0.84660000000000002</v>
      </c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14</v>
      </c>
      <c r="C28" s="34">
        <v>14</v>
      </c>
      <c r="D28" s="91" t="s">
        <v>3776</v>
      </c>
      <c r="E28" s="47" t="s">
        <v>4067</v>
      </c>
      <c r="F28" s="68">
        <v>45474</v>
      </c>
      <c r="G28" s="41" t="s">
        <v>4040</v>
      </c>
      <c r="H28" s="122">
        <v>60</v>
      </c>
      <c r="I28" s="47" t="s">
        <v>3725</v>
      </c>
      <c r="J28" s="114">
        <v>31.4</v>
      </c>
      <c r="K28" s="106">
        <f t="shared" si="0"/>
        <v>1884</v>
      </c>
      <c r="L28" s="98">
        <v>0.2455</v>
      </c>
      <c r="M28" s="98">
        <v>0.84660000000000002</v>
      </c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60" x14ac:dyDescent="0.25">
      <c r="A29" s="47"/>
      <c r="B29" s="117">
        <f>IF(AND(G29&lt;&gt;"",H29&gt;0,I29&lt;&gt;"",J29&lt;&gt;0,K29&lt;&gt;0),COUNT($B$11:B28)+1,"")</f>
        <v>15</v>
      </c>
      <c r="C29" s="34">
        <v>15</v>
      </c>
      <c r="D29" s="91" t="s">
        <v>3776</v>
      </c>
      <c r="E29" s="47" t="s">
        <v>4068</v>
      </c>
      <c r="F29" s="68">
        <v>45474</v>
      </c>
      <c r="G29" s="41" t="s">
        <v>4041</v>
      </c>
      <c r="H29" s="122">
        <v>15.76</v>
      </c>
      <c r="I29" s="47" t="s">
        <v>3695</v>
      </c>
      <c r="J29" s="114">
        <v>61.37</v>
      </c>
      <c r="K29" s="106">
        <f t="shared" si="0"/>
        <v>967.19</v>
      </c>
      <c r="L29" s="98">
        <v>0.2455</v>
      </c>
      <c r="M29" s="98">
        <v>0.84660000000000002</v>
      </c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 t="str">
        <f>IF(AND(G30&lt;&gt;"",H30&gt;0,I30&lt;&gt;"",J30&lt;&gt;0,K30&lt;&gt;0),COUNT($B$11:B29)+1,"")</f>
        <v/>
      </c>
      <c r="C30" s="34"/>
      <c r="D30" s="91"/>
      <c r="E30" s="47"/>
      <c r="F30" s="68"/>
      <c r="G30" s="120" t="s">
        <v>4049</v>
      </c>
      <c r="H30" s="114"/>
      <c r="I30" s="47"/>
      <c r="J30" s="114">
        <v>0</v>
      </c>
      <c r="K30" s="106" t="str">
        <f t="shared" si="0"/>
        <v/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30" x14ac:dyDescent="0.25">
      <c r="A31" s="47"/>
      <c r="B31" s="117">
        <f>IF(AND(G31&lt;&gt;"",H31&gt;0,I31&lt;&gt;"",J31&lt;&gt;0,K31&lt;&gt;0),COUNT($B$11:B30)+1,"")</f>
        <v>16</v>
      </c>
      <c r="C31" s="34">
        <v>16</v>
      </c>
      <c r="D31" s="91" t="s">
        <v>3776</v>
      </c>
      <c r="E31" s="47" t="s">
        <v>4066</v>
      </c>
      <c r="F31" s="68">
        <v>45474</v>
      </c>
      <c r="G31" s="41" t="s">
        <v>4039</v>
      </c>
      <c r="H31" s="122">
        <v>11.6</v>
      </c>
      <c r="I31" s="47" t="s">
        <v>3695</v>
      </c>
      <c r="J31" s="114">
        <v>12.19</v>
      </c>
      <c r="K31" s="106">
        <f t="shared" si="0"/>
        <v>141.4</v>
      </c>
      <c r="L31" s="98">
        <v>0.2455</v>
      </c>
      <c r="M31" s="98">
        <v>0.84660000000000002</v>
      </c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60" x14ac:dyDescent="0.25">
      <c r="A32" s="47"/>
      <c r="B32" s="117">
        <f>IF(AND(G32&lt;&gt;"",H32&gt;0,I32&lt;&gt;"",J32&lt;&gt;0,K32&lt;&gt;0),COUNT($B$11:B31)+1,"")</f>
        <v>17</v>
      </c>
      <c r="C32" s="34">
        <v>17</v>
      </c>
      <c r="D32" s="91" t="s">
        <v>3776</v>
      </c>
      <c r="E32" s="47" t="s">
        <v>4068</v>
      </c>
      <c r="F32" s="68">
        <v>45474</v>
      </c>
      <c r="G32" s="41" t="s">
        <v>4041</v>
      </c>
      <c r="H32" s="122">
        <v>11.6</v>
      </c>
      <c r="I32" s="47" t="s">
        <v>3695</v>
      </c>
      <c r="J32" s="114">
        <v>61.37</v>
      </c>
      <c r="K32" s="106">
        <f t="shared" si="0"/>
        <v>711.89</v>
      </c>
      <c r="L32" s="98">
        <v>0.2455</v>
      </c>
      <c r="M32" s="98">
        <v>0.84660000000000002</v>
      </c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 t="str">
        <f>IF(AND(G33&lt;&gt;"",H33&gt;0,I33&lt;&gt;"",J33&lt;&gt;0,K33&lt;&gt;0),COUNT($B$11:B32)+1,"")</f>
        <v/>
      </c>
      <c r="C33" s="34"/>
      <c r="D33" s="91"/>
      <c r="E33" s="47"/>
      <c r="F33" s="68"/>
      <c r="G33" s="120" t="s">
        <v>4050</v>
      </c>
      <c r="H33" s="114"/>
      <c r="I33" s="47"/>
      <c r="J33" s="114">
        <v>0</v>
      </c>
      <c r="K33" s="106" t="str">
        <f t="shared" si="0"/>
        <v/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30" x14ac:dyDescent="0.25">
      <c r="A34" s="47"/>
      <c r="B34" s="117">
        <f>IF(AND(G34&lt;&gt;"",H34&gt;0,I34&lt;&gt;"",J34&lt;&gt;0,K34&lt;&gt;0),COUNT($B$11:B33)+1,"")</f>
        <v>18</v>
      </c>
      <c r="C34" s="34">
        <v>18</v>
      </c>
      <c r="D34" s="91" t="s">
        <v>3776</v>
      </c>
      <c r="E34" s="47" t="s">
        <v>4065</v>
      </c>
      <c r="F34" s="68">
        <v>45474</v>
      </c>
      <c r="G34" s="41" t="s">
        <v>4038</v>
      </c>
      <c r="H34" s="122">
        <v>90.5</v>
      </c>
      <c r="I34" s="47" t="s">
        <v>3695</v>
      </c>
      <c r="J34" s="114">
        <v>20.99</v>
      </c>
      <c r="K34" s="106">
        <f t="shared" si="0"/>
        <v>1899.6</v>
      </c>
      <c r="L34" s="98">
        <v>0.2455</v>
      </c>
      <c r="M34" s="98">
        <v>0.84660000000000002</v>
      </c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60" x14ac:dyDescent="0.25">
      <c r="A35" s="47"/>
      <c r="B35" s="117">
        <f>IF(AND(G35&lt;&gt;"",H35&gt;0,I35&lt;&gt;"",J35&lt;&gt;0,K35&lt;&gt;0),COUNT($B$11:B34)+1,"")</f>
        <v>19</v>
      </c>
      <c r="C35" s="34">
        <v>19</v>
      </c>
      <c r="D35" s="91" t="s">
        <v>3776</v>
      </c>
      <c r="E35" s="47" t="s">
        <v>4069</v>
      </c>
      <c r="F35" s="68">
        <v>45474</v>
      </c>
      <c r="G35" s="41" t="s">
        <v>4042</v>
      </c>
      <c r="H35" s="122">
        <v>325.23</v>
      </c>
      <c r="I35" s="47" t="s">
        <v>3695</v>
      </c>
      <c r="J35" s="114">
        <v>27.33</v>
      </c>
      <c r="K35" s="106">
        <f t="shared" si="0"/>
        <v>8888.5400000000009</v>
      </c>
      <c r="L35" s="98">
        <v>0.2455</v>
      </c>
      <c r="M35" s="98">
        <v>0.84660000000000002</v>
      </c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 t="str">
        <f>IF(AND(G36&lt;&gt;"",H36&gt;0,I36&lt;&gt;"",J36&lt;&gt;0,K36&lt;&gt;0),COUNT($B$11:B35)+1,"")</f>
        <v/>
      </c>
      <c r="C36" s="34"/>
      <c r="D36" s="91"/>
      <c r="E36" s="47"/>
      <c r="F36" s="68"/>
      <c r="G36" s="120" t="s">
        <v>4051</v>
      </c>
      <c r="H36" s="114"/>
      <c r="I36" s="47"/>
      <c r="J36" s="114">
        <v>0</v>
      </c>
      <c r="K36" s="106" t="str">
        <f t="shared" si="0"/>
        <v/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20</v>
      </c>
      <c r="C37" s="34">
        <v>20</v>
      </c>
      <c r="D37" s="91" t="s">
        <v>3776</v>
      </c>
      <c r="E37" s="47" t="s">
        <v>4064</v>
      </c>
      <c r="F37" s="68">
        <v>45474</v>
      </c>
      <c r="G37" s="41" t="s">
        <v>4037</v>
      </c>
      <c r="H37" s="122">
        <v>24</v>
      </c>
      <c r="I37" s="47" t="s">
        <v>3725</v>
      </c>
      <c r="J37" s="114">
        <v>31.8</v>
      </c>
      <c r="K37" s="106">
        <f t="shared" si="0"/>
        <v>763.2</v>
      </c>
      <c r="L37" s="98">
        <v>0.2455</v>
      </c>
      <c r="M37" s="98">
        <v>0.84660000000000002</v>
      </c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45" x14ac:dyDescent="0.25">
      <c r="A38" s="47"/>
      <c r="B38" s="117">
        <f>IF(AND(G38&lt;&gt;"",H38&gt;0,I38&lt;&gt;"",J38&lt;&gt;0,K38&lt;&gt;0),COUNT($B$11:B37)+1,"")</f>
        <v>21</v>
      </c>
      <c r="C38" s="34">
        <v>21</v>
      </c>
      <c r="D38" s="91" t="s">
        <v>3776</v>
      </c>
      <c r="E38" s="47" t="s">
        <v>4070</v>
      </c>
      <c r="F38" s="68">
        <v>45474</v>
      </c>
      <c r="G38" s="41" t="s">
        <v>4043</v>
      </c>
      <c r="H38" s="122">
        <v>108.63</v>
      </c>
      <c r="I38" s="47" t="s">
        <v>3695</v>
      </c>
      <c r="J38" s="114">
        <v>97.57</v>
      </c>
      <c r="K38" s="106">
        <f t="shared" si="0"/>
        <v>10599.03</v>
      </c>
      <c r="L38" s="98">
        <v>0.2455</v>
      </c>
      <c r="M38" s="98">
        <v>0.84660000000000002</v>
      </c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30" x14ac:dyDescent="0.25">
      <c r="A39" s="47"/>
      <c r="B39" s="117">
        <f>IF(AND(G39&lt;&gt;"",H39&gt;0,I39&lt;&gt;"",J39&lt;&gt;0,K39&lt;&gt;0),COUNT($B$11:B38)+1,"")</f>
        <v>22</v>
      </c>
      <c r="C39" s="34">
        <v>22</v>
      </c>
      <c r="D39" s="91" t="s">
        <v>3776</v>
      </c>
      <c r="E39" s="47" t="s">
        <v>4071</v>
      </c>
      <c r="F39" s="68">
        <v>45474</v>
      </c>
      <c r="G39" s="41" t="s">
        <v>4044</v>
      </c>
      <c r="H39" s="122">
        <v>173.28</v>
      </c>
      <c r="I39" s="47" t="s">
        <v>3694</v>
      </c>
      <c r="J39" s="114">
        <v>18.55</v>
      </c>
      <c r="K39" s="106">
        <f t="shared" si="0"/>
        <v>3214.34</v>
      </c>
      <c r="L39" s="98">
        <v>0.2455</v>
      </c>
      <c r="M39" s="98">
        <v>0.84660000000000002</v>
      </c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60" x14ac:dyDescent="0.25">
      <c r="A40" s="47"/>
      <c r="B40" s="117">
        <f>IF(AND(G40&lt;&gt;"",H40&gt;0,I40&lt;&gt;"",J40&lt;&gt;0,K40&lt;&gt;0),COUNT($B$11:B39)+1,"")</f>
        <v>23</v>
      </c>
      <c r="C40" s="34">
        <v>23</v>
      </c>
      <c r="D40" s="91" t="s">
        <v>3776</v>
      </c>
      <c r="E40" s="47" t="s">
        <v>4072</v>
      </c>
      <c r="F40" s="68">
        <v>45474</v>
      </c>
      <c r="G40" s="41" t="s">
        <v>4045</v>
      </c>
      <c r="H40" s="122">
        <v>108.63</v>
      </c>
      <c r="I40" s="47" t="s">
        <v>3695</v>
      </c>
      <c r="J40" s="114">
        <v>20.079999999999998</v>
      </c>
      <c r="K40" s="106">
        <f t="shared" si="0"/>
        <v>2181.29</v>
      </c>
      <c r="L40" s="98">
        <v>0.2455</v>
      </c>
      <c r="M40" s="98">
        <v>0.84660000000000002</v>
      </c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24</v>
      </c>
      <c r="C41" s="34">
        <v>24</v>
      </c>
      <c r="D41" s="91" t="s">
        <v>3776</v>
      </c>
      <c r="E41" s="47" t="s">
        <v>4073</v>
      </c>
      <c r="F41" s="68">
        <v>45474</v>
      </c>
      <c r="G41" s="41" t="s">
        <v>4052</v>
      </c>
      <c r="H41" s="122">
        <v>126.81</v>
      </c>
      <c r="I41" s="47" t="s">
        <v>3695</v>
      </c>
      <c r="J41" s="114">
        <v>94.67</v>
      </c>
      <c r="K41" s="106">
        <f t="shared" si="0"/>
        <v>12005.1</v>
      </c>
      <c r="L41" s="98">
        <v>0.2455</v>
      </c>
      <c r="M41" s="98">
        <v>0.84660000000000002</v>
      </c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30" x14ac:dyDescent="0.25">
      <c r="A42" s="47"/>
      <c r="B42" s="117">
        <f>IF(AND(G42&lt;&gt;"",H42&gt;0,I42&lt;&gt;"",J42&lt;&gt;0,K42&lt;&gt;0),COUNT($B$11:B41)+1,"")</f>
        <v>25</v>
      </c>
      <c r="C42" s="34">
        <v>25</v>
      </c>
      <c r="D42" s="91" t="s">
        <v>3776</v>
      </c>
      <c r="E42" s="121">
        <v>100327</v>
      </c>
      <c r="F42" s="68">
        <v>45474</v>
      </c>
      <c r="G42" s="41" t="s">
        <v>4053</v>
      </c>
      <c r="H42" s="122">
        <v>29.99</v>
      </c>
      <c r="I42" s="47" t="s">
        <v>3694</v>
      </c>
      <c r="J42" s="114">
        <v>67.430000000000007</v>
      </c>
      <c r="K42" s="106">
        <f t="shared" si="0"/>
        <v>2022.23</v>
      </c>
      <c r="L42" s="98">
        <v>0.2455</v>
      </c>
      <c r="M42" s="98">
        <v>0.84660000000000002</v>
      </c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120" t="s">
        <v>4054</v>
      </c>
      <c r="H43" s="114"/>
      <c r="I43" s="47"/>
      <c r="J43" s="114">
        <v>0</v>
      </c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26</v>
      </c>
      <c r="C44" s="34">
        <v>26</v>
      </c>
      <c r="D44" s="91" t="s">
        <v>3776</v>
      </c>
      <c r="E44" s="121">
        <v>99814</v>
      </c>
      <c r="F44" s="68">
        <v>45474</v>
      </c>
      <c r="G44" s="41" t="s">
        <v>4033</v>
      </c>
      <c r="H44" s="122">
        <v>350</v>
      </c>
      <c r="I44" s="47" t="s">
        <v>3695</v>
      </c>
      <c r="J44" s="114">
        <v>2.52</v>
      </c>
      <c r="K44" s="106">
        <f t="shared" si="0"/>
        <v>882</v>
      </c>
      <c r="L44" s="98">
        <v>0.2455</v>
      </c>
      <c r="M44" s="98">
        <v>0.84660000000000002</v>
      </c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conditionalFormatting sqref="G12">
    <cfRule type="expression" dxfId="1" priority="1" stopIfTrue="1">
      <formula>$C12=1</formula>
    </cfRule>
    <cfRule type="expression" dxfId="0" priority="2" stopIfTrue="1">
      <formula>OR($C12=0,$C12=2,$C12=3,$C12=4)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base!$N$2:$N$35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base!$N$2:$N$36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base!$I$2:$I$126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base!$I$2:$I$126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44" t="s">
        <v>3679</v>
      </c>
      <c r="B1" s="145"/>
      <c r="C1" s="145"/>
      <c r="D1" s="145"/>
      <c r="E1" s="145"/>
      <c r="F1" s="145"/>
      <c r="G1" s="145"/>
      <c r="H1" s="146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8" t="str">
        <f>IF(Identificação!B2=0,"",Identificação!B2)</f>
        <v>Concorrência Lei 14.133/21 Presencial</v>
      </c>
      <c r="D2" s="168"/>
      <c r="E2" s="28" t="s">
        <v>151</v>
      </c>
      <c r="F2" s="29">
        <f>IF(Identificação!E2=0,"",Identificação!E2)</f>
        <v>20</v>
      </c>
      <c r="G2" s="28" t="s">
        <v>152</v>
      </c>
      <c r="H2" s="30">
        <f>IF(Identificação!G2=0,"",Identificação!G2)</f>
        <v>2024</v>
      </c>
      <c r="I2" s="103"/>
      <c r="J2" s="103"/>
      <c r="K2" s="2"/>
    </row>
    <row r="3" spans="1:12" s="27" customFormat="1" ht="30.75" customHeight="1" thickBot="1" x14ac:dyDescent="0.3">
      <c r="A3" s="153" t="s">
        <v>153</v>
      </c>
      <c r="B3" s="154"/>
      <c r="C3" s="155" t="str">
        <f>IF(Identificação!B3=0,"",Identificação!B3)</f>
        <v>REFORMA DA EDIFICAÇÃO DO CONSELHO TUTELAR</v>
      </c>
      <c r="D3" s="155"/>
      <c r="E3" s="155"/>
      <c r="F3" s="155"/>
      <c r="G3" s="155"/>
      <c r="H3" s="156"/>
      <c r="I3" s="103"/>
      <c r="J3" s="103"/>
    </row>
    <row r="4" spans="1:12" s="27" customFormat="1" ht="15.75" thickBot="1" x14ac:dyDescent="0.3">
      <c r="A4" s="18" t="s">
        <v>3791</v>
      </c>
      <c r="B4" s="26"/>
      <c r="C4" s="132"/>
      <c r="D4" s="132"/>
      <c r="E4" s="132"/>
      <c r="F4" s="132"/>
      <c r="G4" s="22" t="s">
        <v>3753</v>
      </c>
      <c r="H4" s="79"/>
      <c r="I4" s="103"/>
      <c r="J4" s="103"/>
    </row>
    <row r="5" spans="1:12" s="27" customFormat="1" ht="15.75" thickBot="1" x14ac:dyDescent="0.3">
      <c r="A5" s="15" t="s">
        <v>169</v>
      </c>
      <c r="B5" s="22"/>
      <c r="C5" s="169" t="str">
        <f>IF(Identificação!B5=0,"",Identificação!B5)</f>
        <v>Obras e Serviços de Engenharia</v>
      </c>
      <c r="D5" s="170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6">
        <f>SUMIFS(H12:H39953,B12:B39953,"&gt;0",H12:H39953,"&lt;&gt;0")</f>
        <v>0</v>
      </c>
      <c r="D6" s="167"/>
      <c r="E6" s="5"/>
      <c r="F6" s="5"/>
      <c r="G6" s="6"/>
      <c r="I6" s="103"/>
      <c r="J6" s="103"/>
    </row>
    <row r="7" spans="1:12" s="27" customFormat="1" x14ac:dyDescent="0.25">
      <c r="A7" s="89" t="s">
        <v>3821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3942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36" t="s">
        <v>3754</v>
      </c>
      <c r="B10" s="136" t="s">
        <v>3755</v>
      </c>
      <c r="C10" s="136" t="s">
        <v>3677</v>
      </c>
      <c r="D10" s="140" t="s">
        <v>3756</v>
      </c>
      <c r="E10" s="164" t="s">
        <v>171</v>
      </c>
      <c r="F10" s="165"/>
      <c r="G10" s="165"/>
      <c r="H10" s="165"/>
      <c r="I10" s="165"/>
      <c r="J10" s="165"/>
      <c r="K10" s="165"/>
    </row>
    <row r="11" spans="1:12" customFormat="1" ht="45" x14ac:dyDescent="0.25">
      <c r="A11" s="137"/>
      <c r="B11" s="137"/>
      <c r="C11" s="137"/>
      <c r="D11" s="141"/>
      <c r="E11" s="53" t="s">
        <v>3757</v>
      </c>
      <c r="F11" s="23" t="s">
        <v>3758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 t="str">
        <f>'Orçamento-base'!B12</f>
        <v/>
      </c>
      <c r="C12" s="66" t="str">
        <f>IF('Orçamento-base'!C12&gt;0,'Orçamento-base'!C12,"")</f>
        <v/>
      </c>
      <c r="D12" s="54" t="str">
        <f>IF('Orçamento-base'!G12&gt;0,'Orçamento-base'!G12,"")</f>
        <v>SERVIÇOS PRELIMINARES</v>
      </c>
      <c r="E12" s="116" t="str">
        <f>IF('Orçamento-base'!H12&gt;0,'Orçamento-base'!H12,"")</f>
        <v/>
      </c>
      <c r="F12" s="54" t="str">
        <f>IF('Orçamento-base'!I12&gt;0,'Orçamento-base'!I12,"")</f>
        <v/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1</v>
      </c>
      <c r="C13" s="66">
        <f>IF('Orçamento-base'!C13&gt;0,'Orçamento-base'!C13,"")</f>
        <v>1</v>
      </c>
      <c r="D13" s="54" t="str">
        <f>IF('Orçamento-base'!G13&gt;0,'Orçamento-base'!G13,"")</f>
        <v>FORNECIMENTO E INSTALAÇÃO DE PLACA DE OBRA COM CHAPA GALVANIZADA E ESTRUTURA DE MADEIRA. AF_03/2022_PS</v>
      </c>
      <c r="E13" s="116">
        <f>IF('Orçamento-base'!H13&gt;0,'Orçamento-base'!H13,"")</f>
        <v>2.4</v>
      </c>
      <c r="F13" s="54" t="str">
        <f>IF('Orçamento-base'!I13&gt;0,'Orçamento-base'!I13,"")</f>
        <v>m2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3790</v>
      </c>
      <c r="C1" s="86" t="s">
        <v>177</v>
      </c>
      <c r="D1" s="86" t="s">
        <v>3799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3789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3789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3789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3789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3789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3810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3804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3820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3817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3818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3805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3819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3803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3811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3806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3808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3807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3809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3815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3813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3814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3812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3789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3789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3789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3789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3789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3810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3804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3820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3817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3818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3805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3819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3803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3811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3806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3808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3807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3809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3815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3813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3814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3812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3796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3797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3798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3786</v>
      </c>
      <c r="C1" s="72" t="s">
        <v>177</v>
      </c>
      <c r="D1" s="72" t="s">
        <v>3787</v>
      </c>
      <c r="E1" s="72" t="s">
        <v>3788</v>
      </c>
      <c r="F1" s="75" t="s">
        <v>169</v>
      </c>
      <c r="G1" s="72" t="s">
        <v>3790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3789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3789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3816</v>
      </c>
      <c r="F1" s="82" t="s">
        <v>178</v>
      </c>
      <c r="I1" s="109" t="s">
        <v>3746</v>
      </c>
      <c r="J1" s="109" t="s">
        <v>3745</v>
      </c>
      <c r="K1" s="82" t="s">
        <v>1</v>
      </c>
      <c r="L1" s="82" t="s">
        <v>169</v>
      </c>
      <c r="M1" s="82" t="s">
        <v>3688</v>
      </c>
      <c r="N1" s="82" t="s">
        <v>3778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3848</v>
      </c>
      <c r="J2" s="11" t="s">
        <v>3849</v>
      </c>
      <c r="K2" t="s">
        <v>3943</v>
      </c>
      <c r="L2" t="s">
        <v>3682</v>
      </c>
      <c r="M2" t="s">
        <v>3689</v>
      </c>
      <c r="N2" t="s">
        <v>3994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3825</v>
      </c>
      <c r="J3" s="11" t="s">
        <v>3824</v>
      </c>
      <c r="K3" t="s">
        <v>2</v>
      </c>
      <c r="L3" t="s">
        <v>3683</v>
      </c>
      <c r="M3" t="s">
        <v>3691</v>
      </c>
      <c r="N3" t="s">
        <v>3985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3894</v>
      </c>
      <c r="J4" s="11" t="s">
        <v>3894</v>
      </c>
      <c r="K4" s="84" t="s">
        <v>3931</v>
      </c>
      <c r="L4" t="s">
        <v>3684</v>
      </c>
      <c r="M4" t="s">
        <v>3690</v>
      </c>
      <c r="N4" t="s">
        <v>3982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3827</v>
      </c>
      <c r="J5" s="11" t="s">
        <v>3826</v>
      </c>
      <c r="K5" t="s">
        <v>3</v>
      </c>
      <c r="L5" t="s">
        <v>3686</v>
      </c>
      <c r="M5" t="s">
        <v>3692</v>
      </c>
      <c r="N5" t="s">
        <v>4007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3895</v>
      </c>
      <c r="J6" s="11" t="s">
        <v>3896</v>
      </c>
      <c r="K6" t="s">
        <v>4002</v>
      </c>
      <c r="L6" t="s">
        <v>3685</v>
      </c>
      <c r="N6" t="s">
        <v>3995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3704</v>
      </c>
      <c r="J7" s="11" t="s">
        <v>3705</v>
      </c>
      <c r="K7" t="s">
        <v>4003</v>
      </c>
      <c r="L7" t="s">
        <v>3680</v>
      </c>
      <c r="N7" t="s">
        <v>3983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3831</v>
      </c>
      <c r="J8" s="11" t="s">
        <v>3830</v>
      </c>
      <c r="K8" t="s">
        <v>8</v>
      </c>
      <c r="L8" t="s">
        <v>170</v>
      </c>
      <c r="N8" t="s">
        <v>4008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" t="s">
        <v>3822</v>
      </c>
      <c r="J9" s="11" t="s">
        <v>3823</v>
      </c>
      <c r="K9" t="s">
        <v>4</v>
      </c>
      <c r="L9" t="s">
        <v>3681</v>
      </c>
      <c r="N9" t="s">
        <v>3996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3" t="s">
        <v>3897</v>
      </c>
      <c r="J10" s="11" t="s">
        <v>3898</v>
      </c>
      <c r="K10" t="s">
        <v>3980</v>
      </c>
      <c r="L10" t="s">
        <v>3687</v>
      </c>
      <c r="N10" t="s">
        <v>3930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3834</v>
      </c>
      <c r="J11" s="11" t="s">
        <v>3835</v>
      </c>
      <c r="K11" t="s">
        <v>3981</v>
      </c>
      <c r="N11" t="s">
        <v>4010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3833</v>
      </c>
      <c r="J12" s="11" t="s">
        <v>3832</v>
      </c>
      <c r="K12" t="s">
        <v>3959</v>
      </c>
      <c r="N12" t="s">
        <v>3800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3838</v>
      </c>
      <c r="J13" s="11" t="s">
        <v>3836</v>
      </c>
      <c r="K13" t="s">
        <v>3960</v>
      </c>
      <c r="N13" t="s">
        <v>4011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3938</v>
      </c>
      <c r="J14" s="11" t="s">
        <v>3939</v>
      </c>
      <c r="K14" t="s">
        <v>5</v>
      </c>
      <c r="N14" t="s">
        <v>3801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3828</v>
      </c>
      <c r="J15" s="11" t="s">
        <v>3829</v>
      </c>
      <c r="K15" t="s">
        <v>6</v>
      </c>
      <c r="N15" t="s">
        <v>3777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3706</v>
      </c>
      <c r="J16" s="11" t="s">
        <v>3707</v>
      </c>
      <c r="K16" t="s">
        <v>4004</v>
      </c>
      <c r="N16" t="s">
        <v>3802</v>
      </c>
    </row>
    <row r="17" spans="3:14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3899</v>
      </c>
      <c r="J17" s="11" t="s">
        <v>3900</v>
      </c>
      <c r="K17" t="s">
        <v>4005</v>
      </c>
      <c r="N17" t="s">
        <v>4009</v>
      </c>
    </row>
    <row r="18" spans="3:14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3843</v>
      </c>
      <c r="J18" s="11" t="s">
        <v>3844</v>
      </c>
      <c r="K18" t="s">
        <v>4006</v>
      </c>
      <c r="N18" t="s">
        <v>3795</v>
      </c>
    </row>
    <row r="19" spans="3:14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3840</v>
      </c>
      <c r="J19" s="11" t="s">
        <v>3840</v>
      </c>
      <c r="K19" t="s">
        <v>3962</v>
      </c>
      <c r="N19" t="s">
        <v>3779</v>
      </c>
    </row>
    <row r="20" spans="3:14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3846</v>
      </c>
      <c r="J20" s="11" t="s">
        <v>3845</v>
      </c>
      <c r="K20" t="s">
        <v>3961</v>
      </c>
      <c r="N20" t="s">
        <v>4012</v>
      </c>
    </row>
    <row r="21" spans="3:14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3934</v>
      </c>
      <c r="J21" s="11" t="s">
        <v>3936</v>
      </c>
      <c r="K21" t="s">
        <v>9</v>
      </c>
      <c r="N21" t="s">
        <v>3997</v>
      </c>
    </row>
    <row r="22" spans="3:14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3935</v>
      </c>
      <c r="J22" s="11" t="s">
        <v>3937</v>
      </c>
      <c r="K22" t="s">
        <v>7</v>
      </c>
      <c r="N22" t="s">
        <v>3998</v>
      </c>
    </row>
    <row r="23" spans="3:14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3944</v>
      </c>
      <c r="J23" s="11" t="s">
        <v>3945</v>
      </c>
      <c r="N23" t="s">
        <v>3792</v>
      </c>
    </row>
    <row r="24" spans="3:14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3710</v>
      </c>
      <c r="J24" s="11" t="s">
        <v>3711</v>
      </c>
      <c r="N24" t="s">
        <v>3781</v>
      </c>
    </row>
    <row r="25" spans="3:14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3839</v>
      </c>
      <c r="J25" s="11" t="s">
        <v>3837</v>
      </c>
      <c r="N25" t="s">
        <v>3993</v>
      </c>
    </row>
    <row r="26" spans="3:14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3903</v>
      </c>
      <c r="J26" s="11" t="s">
        <v>3904</v>
      </c>
      <c r="N26" t="s">
        <v>3999</v>
      </c>
    </row>
    <row r="27" spans="3:14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3891</v>
      </c>
      <c r="J27" s="11" t="s">
        <v>3892</v>
      </c>
      <c r="N27" t="s">
        <v>3793</v>
      </c>
    </row>
    <row r="28" spans="3:14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3901</v>
      </c>
      <c r="J28" s="11" t="s">
        <v>3902</v>
      </c>
      <c r="N28" t="s">
        <v>4000</v>
      </c>
    </row>
    <row r="29" spans="3:14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3708</v>
      </c>
      <c r="J29" s="11" t="s">
        <v>3709</v>
      </c>
      <c r="N29" t="s">
        <v>4021</v>
      </c>
    </row>
    <row r="30" spans="3:14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3958</v>
      </c>
      <c r="J30" s="11" t="s">
        <v>3957</v>
      </c>
      <c r="N30" t="s">
        <v>3780</v>
      </c>
    </row>
    <row r="31" spans="3:14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3841</v>
      </c>
      <c r="J31" s="11" t="s">
        <v>3842</v>
      </c>
      <c r="N31" t="s">
        <v>3776</v>
      </c>
    </row>
    <row r="32" spans="3:14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3702</v>
      </c>
      <c r="J32" s="11" t="s">
        <v>18</v>
      </c>
      <c r="N32" t="s">
        <v>4001</v>
      </c>
    </row>
    <row r="33" spans="3:14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3712</v>
      </c>
      <c r="J33" s="11" t="s">
        <v>3712</v>
      </c>
      <c r="N33" t="s">
        <v>3775</v>
      </c>
    </row>
    <row r="34" spans="3:14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3847</v>
      </c>
      <c r="J34" s="11" t="s">
        <v>3847</v>
      </c>
      <c r="N34" t="s">
        <v>3984</v>
      </c>
    </row>
    <row r="35" spans="3:14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3713</v>
      </c>
      <c r="J35" s="11" t="s">
        <v>3714</v>
      </c>
      <c r="N35" t="s">
        <v>3794</v>
      </c>
    </row>
    <row r="36" spans="3:14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3782</v>
      </c>
      <c r="J36" s="11" t="s">
        <v>3783</v>
      </c>
    </row>
    <row r="37" spans="3:14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3967</v>
      </c>
      <c r="J37" s="11" t="s">
        <v>3968</v>
      </c>
    </row>
    <row r="38" spans="3:14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3715</v>
      </c>
      <c r="J38" s="11" t="s">
        <v>3716</v>
      </c>
    </row>
    <row r="39" spans="3:14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3717</v>
      </c>
      <c r="J39" s="11" t="s">
        <v>3718</v>
      </c>
    </row>
    <row r="40" spans="3:14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3905</v>
      </c>
      <c r="J40" s="11" t="s">
        <v>3906</v>
      </c>
    </row>
    <row r="41" spans="3:14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3907</v>
      </c>
      <c r="J41" s="11" t="s">
        <v>3908</v>
      </c>
    </row>
    <row r="42" spans="3:14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" t="s">
        <v>3719</v>
      </c>
      <c r="J42" s="11" t="s">
        <v>3720</v>
      </c>
    </row>
    <row r="43" spans="3:14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3854</v>
      </c>
      <c r="J43" s="11" t="s">
        <v>3854</v>
      </c>
    </row>
    <row r="44" spans="3:14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4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3" t="s">
        <v>3851</v>
      </c>
      <c r="J45" s="11" t="s">
        <v>3850</v>
      </c>
    </row>
    <row r="46" spans="3:14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3721</v>
      </c>
      <c r="J46" s="11" t="s">
        <v>3722</v>
      </c>
    </row>
    <row r="47" spans="3:14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3946</v>
      </c>
      <c r="J47" s="11" t="s">
        <v>3947</v>
      </c>
    </row>
    <row r="48" spans="3:14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3974</v>
      </c>
      <c r="J48" s="11" t="s">
        <v>3975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" t="s">
        <v>3698</v>
      </c>
      <c r="J49" s="11" t="s">
        <v>14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3723</v>
      </c>
      <c r="J50" s="11" t="s">
        <v>3724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4022</v>
      </c>
      <c r="J51" s="11" t="s">
        <v>4023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3" t="s">
        <v>3879</v>
      </c>
      <c r="J52" s="11" t="s">
        <v>3880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3725</v>
      </c>
      <c r="J53" s="11" t="s">
        <v>3726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3774</v>
      </c>
      <c r="J54" s="11" t="s">
        <v>3771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3883</v>
      </c>
      <c r="J55" s="11" t="s">
        <v>3884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3940</v>
      </c>
      <c r="J56" s="11" t="s">
        <v>3941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3700</v>
      </c>
      <c r="J57" s="11" t="s">
        <v>16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3796</v>
      </c>
      <c r="G58" s="84" t="s">
        <v>1912</v>
      </c>
      <c r="H58" s="84"/>
      <c r="I58" s="11" t="s">
        <v>4013</v>
      </c>
      <c r="J58" s="11" t="s">
        <v>4014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3727</v>
      </c>
      <c r="J59" s="11" t="s">
        <v>3727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3767</v>
      </c>
      <c r="J60" s="11" t="s">
        <v>3768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3769</v>
      </c>
      <c r="J61" s="11" t="s">
        <v>3770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" t="s">
        <v>3909</v>
      </c>
      <c r="J62" s="11" t="s">
        <v>3910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3728</v>
      </c>
      <c r="J63" s="11" t="s">
        <v>3729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3991</v>
      </c>
      <c r="J64" s="11" t="s">
        <v>3992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3697</v>
      </c>
      <c r="J65" s="11" t="s">
        <v>13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3911</v>
      </c>
      <c r="J66" s="11" t="s">
        <v>3912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3" t="s">
        <v>3893</v>
      </c>
      <c r="J67" s="11" t="s">
        <v>3855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3730</v>
      </c>
      <c r="J68" s="11" t="s">
        <v>3731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4015</v>
      </c>
      <c r="J69" s="11" t="s">
        <v>4016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3694</v>
      </c>
      <c r="J70" s="11" t="s">
        <v>10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3695</v>
      </c>
      <c r="J71" s="11" t="s">
        <v>11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3976</v>
      </c>
      <c r="J72" s="11" t="s">
        <v>3977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" t="s">
        <v>4017</v>
      </c>
      <c r="J73" s="11" t="s">
        <v>4018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" t="s">
        <v>3696</v>
      </c>
      <c r="J74" s="11" t="s">
        <v>12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" t="s">
        <v>3765</v>
      </c>
      <c r="J75" s="11" t="s">
        <v>3969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3913</v>
      </c>
      <c r="J76" s="11" t="s">
        <v>3914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3972</v>
      </c>
      <c r="J77" s="11" t="s">
        <v>3973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3887</v>
      </c>
      <c r="J78" s="11" t="s">
        <v>3888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3766</v>
      </c>
      <c r="J79" s="11" t="s">
        <v>3732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3948</v>
      </c>
      <c r="J80" s="11" t="s">
        <v>3949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3733</v>
      </c>
      <c r="J81" s="11" t="s">
        <v>3734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3858</v>
      </c>
      <c r="J82" s="11" t="s">
        <v>3859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3856</v>
      </c>
      <c r="J83" s="11" t="s">
        <v>3857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3" t="s">
        <v>3860</v>
      </c>
      <c r="J84" s="11" t="s">
        <v>3861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3986</v>
      </c>
      <c r="J85" s="11" t="s">
        <v>3987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3970</v>
      </c>
      <c r="J86" s="11" t="s">
        <v>3971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3889</v>
      </c>
      <c r="J87" s="11" t="s">
        <v>3890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3703</v>
      </c>
      <c r="J88" s="11" t="s">
        <v>19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3735</v>
      </c>
      <c r="J89" s="11" t="s">
        <v>3735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" t="s">
        <v>3978</v>
      </c>
      <c r="J90" s="11" t="s">
        <v>3979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3784</v>
      </c>
      <c r="J91" s="11" t="s">
        <v>3736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" t="s">
        <v>3989</v>
      </c>
      <c r="J92" s="11" t="s">
        <v>3990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" t="s">
        <v>3915</v>
      </c>
      <c r="J93" s="11" t="s">
        <v>3916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" t="s">
        <v>3917</v>
      </c>
      <c r="J94" s="11" t="s">
        <v>3918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3919</v>
      </c>
      <c r="J95" s="11" t="s">
        <v>3920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3" t="s">
        <v>3862</v>
      </c>
      <c r="J96" s="11" t="s">
        <v>3863</v>
      </c>
    </row>
    <row r="97" spans="3:10" x14ac:dyDescent="0.25">
      <c r="C97" s="83">
        <v>736</v>
      </c>
      <c r="D97" s="83" t="s">
        <v>3789</v>
      </c>
      <c r="E97" s="83">
        <v>6</v>
      </c>
      <c r="F97" s="83" t="s">
        <v>280</v>
      </c>
      <c r="G97" s="84" t="s">
        <v>1951</v>
      </c>
      <c r="H97" s="84"/>
      <c r="I97" s="11" t="s">
        <v>3885</v>
      </c>
      <c r="J97" s="11" t="s">
        <v>3886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3864</v>
      </c>
      <c r="J98" s="11" t="s">
        <v>3865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" t="s">
        <v>3737</v>
      </c>
      <c r="J99" s="11" t="s">
        <v>3738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" t="s">
        <v>3921</v>
      </c>
      <c r="J100" s="11" t="s">
        <v>3922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" t="s">
        <v>3950</v>
      </c>
      <c r="J101" s="11" t="s">
        <v>3951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" t="s">
        <v>3739</v>
      </c>
      <c r="J102" s="11" t="s">
        <v>3740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3866</v>
      </c>
      <c r="J103" s="11" t="s">
        <v>3923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" t="s">
        <v>3772</v>
      </c>
      <c r="J104" s="11" t="s">
        <v>3773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3867</v>
      </c>
      <c r="J105" s="11" t="s">
        <v>3868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3" t="s">
        <v>3954</v>
      </c>
      <c r="J106" s="11" t="s">
        <v>3955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3" t="s">
        <v>3869</v>
      </c>
      <c r="J107" s="11" t="s">
        <v>3870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3" t="s">
        <v>3871</v>
      </c>
      <c r="J108" s="11" t="s">
        <v>3924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3699</v>
      </c>
      <c r="J109" s="11" t="s">
        <v>15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3741</v>
      </c>
      <c r="J110" s="11" t="s">
        <v>3742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3878</v>
      </c>
      <c r="J111" s="11" t="s">
        <v>3877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" t="s">
        <v>4024</v>
      </c>
      <c r="J112" s="11" t="s">
        <v>4025</v>
      </c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 s="113" t="s">
        <v>3876</v>
      </c>
      <c r="J113" s="11" t="s">
        <v>3876</v>
      </c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 s="113" t="s">
        <v>3925</v>
      </c>
      <c r="J114" s="11" t="s">
        <v>3926</v>
      </c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 s="113" t="s">
        <v>3927</v>
      </c>
      <c r="J115" s="11" t="s">
        <v>3928</v>
      </c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 s="113" t="s">
        <v>3952</v>
      </c>
      <c r="J116" s="11" t="s">
        <v>3953</v>
      </c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 s="113" t="s">
        <v>3963</v>
      </c>
      <c r="J117" s="11" t="s">
        <v>3964</v>
      </c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 s="113" t="s">
        <v>3872</v>
      </c>
      <c r="J118" s="11" t="s">
        <v>3873</v>
      </c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 s="113" t="s">
        <v>3874</v>
      </c>
      <c r="J119" s="11" t="s">
        <v>3875</v>
      </c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 s="11" t="s">
        <v>3693</v>
      </c>
      <c r="J120" s="11" t="s">
        <v>3748</v>
      </c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 s="11" t="s">
        <v>3701</v>
      </c>
      <c r="J121" s="11" t="s">
        <v>17</v>
      </c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  <c r="I122" s="11" t="s">
        <v>3988</v>
      </c>
      <c r="J122" s="11" t="s">
        <v>3929</v>
      </c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  <c r="I123" s="11" t="s">
        <v>4019</v>
      </c>
      <c r="J123" s="11" t="s">
        <v>4020</v>
      </c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  <c r="I124" s="11" t="s">
        <v>3965</v>
      </c>
      <c r="J124" s="11" t="s">
        <v>3966</v>
      </c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  <c r="I125" s="11" t="s">
        <v>3743</v>
      </c>
      <c r="J125" s="11" t="s">
        <v>3744</v>
      </c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  <c r="I126" s="113" t="s">
        <v>3881</v>
      </c>
      <c r="J126" s="11" t="s">
        <v>3882</v>
      </c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  <c r="I127"/>
      <c r="J127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  <c r="I128"/>
      <c r="J128"/>
    </row>
    <row r="129" spans="3:10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  <c r="I129"/>
      <c r="J129"/>
    </row>
    <row r="130" spans="3:10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  <c r="I130"/>
      <c r="J130"/>
    </row>
    <row r="131" spans="3:10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  <c r="I131"/>
      <c r="J131"/>
    </row>
    <row r="132" spans="3:10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  <c r="I132"/>
      <c r="J132"/>
    </row>
    <row r="133" spans="3:10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  <c r="I133"/>
      <c r="J133"/>
    </row>
    <row r="134" spans="3:10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  <c r="I134"/>
      <c r="J134"/>
    </row>
    <row r="135" spans="3:10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10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10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10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10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10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10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10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10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10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3797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3798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3817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3818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3819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3820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3803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3804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3805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3806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3807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3808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3809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3810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3811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3812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3813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3814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3815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2024-09-24T13:41:45Z</dcterms:modified>
</cp:coreProperties>
</file>