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ENCIA Nº 21-24 reforma UBS\DOCUMENTOS ENGENHARIA\"/>
    </mc:Choice>
  </mc:AlternateContent>
  <xr:revisionPtr revIDLastSave="0" documentId="13_ncr:1_{6674A06E-0953-4F72-AF9A-0149085B16BB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TIPOORCAMENTO" hidden="1">IF(VALUE([1]MENU!$O$3)=2,"Licitado","Proposto")</definedName>
  </definedNames>
  <calcPr calcId="191029"/>
</workbook>
</file>

<file path=xl/calcChain.xml><?xml version="1.0" encoding="utf-8"?>
<calcChain xmlns="http://schemas.openxmlformats.org/spreadsheetml/2006/main">
  <c r="A63" i="6" l="1"/>
  <c r="B63" i="6"/>
  <c r="C63" i="6"/>
  <c r="D63" i="6"/>
  <c r="E63" i="6"/>
  <c r="F63" i="6"/>
  <c r="H63" i="6"/>
  <c r="A64" i="6"/>
  <c r="B64" i="6"/>
  <c r="C64" i="6"/>
  <c r="D64" i="6"/>
  <c r="E64" i="6"/>
  <c r="H64" i="6" s="1"/>
  <c r="F64" i="6"/>
  <c r="A65" i="6"/>
  <c r="B65" i="6"/>
  <c r="C65" i="6"/>
  <c r="D65" i="6"/>
  <c r="E65" i="6"/>
  <c r="H65" i="6" s="1"/>
  <c r="F65" i="6"/>
  <c r="A66" i="6"/>
  <c r="B66" i="6"/>
  <c r="C66" i="6"/>
  <c r="D66" i="6"/>
  <c r="E66" i="6"/>
  <c r="F66" i="6"/>
  <c r="H66" i="6"/>
  <c r="A67" i="6"/>
  <c r="B67" i="6"/>
  <c r="C67" i="6"/>
  <c r="D67" i="6"/>
  <c r="E67" i="6"/>
  <c r="F67" i="6"/>
  <c r="H67" i="6"/>
  <c r="A68" i="6"/>
  <c r="B68" i="6"/>
  <c r="C68" i="6"/>
  <c r="D68" i="6"/>
  <c r="E68" i="6"/>
  <c r="H68" i="6" s="1"/>
  <c r="F68" i="6"/>
  <c r="A69" i="6"/>
  <c r="B69" i="6"/>
  <c r="C69" i="6"/>
  <c r="D69" i="6"/>
  <c r="E69" i="6"/>
  <c r="H69" i="6" s="1"/>
  <c r="F69" i="6"/>
  <c r="A70" i="6"/>
  <c r="B70" i="6"/>
  <c r="C70" i="6"/>
  <c r="D70" i="6"/>
  <c r="E70" i="6"/>
  <c r="F70" i="6"/>
  <c r="H70" i="6"/>
  <c r="A71" i="6"/>
  <c r="B71" i="6"/>
  <c r="C71" i="6"/>
  <c r="D71" i="6"/>
  <c r="E71" i="6"/>
  <c r="F71" i="6"/>
  <c r="H71" i="6"/>
  <c r="A72" i="6"/>
  <c r="B72" i="6"/>
  <c r="C72" i="6"/>
  <c r="D72" i="6"/>
  <c r="E72" i="6"/>
  <c r="H72" i="6" s="1"/>
  <c r="F72" i="6"/>
  <c r="A73" i="6"/>
  <c r="B73" i="6"/>
  <c r="C73" i="6"/>
  <c r="D73" i="6"/>
  <c r="E73" i="6"/>
  <c r="H73" i="6" s="1"/>
  <c r="F73" i="6"/>
  <c r="A74" i="6"/>
  <c r="B74" i="6"/>
  <c r="C74" i="6"/>
  <c r="D74" i="6"/>
  <c r="E74" i="6"/>
  <c r="F74" i="6"/>
  <c r="H74" i="6"/>
  <c r="A75" i="6"/>
  <c r="B75" i="6"/>
  <c r="C75" i="6"/>
  <c r="D75" i="6"/>
  <c r="E75" i="6"/>
  <c r="F75" i="6"/>
  <c r="H75" i="6"/>
  <c r="A76" i="6"/>
  <c r="B76" i="6"/>
  <c r="C76" i="6"/>
  <c r="D76" i="6"/>
  <c r="E76" i="6"/>
  <c r="H76" i="6" s="1"/>
  <c r="F76" i="6"/>
  <c r="A77" i="6"/>
  <c r="B77" i="6"/>
  <c r="C77" i="6"/>
  <c r="D77" i="6"/>
  <c r="E77" i="6"/>
  <c r="H77" i="6" s="1"/>
  <c r="F77" i="6"/>
  <c r="A78" i="6"/>
  <c r="B78" i="6"/>
  <c r="C78" i="6"/>
  <c r="D78" i="6"/>
  <c r="E78" i="6"/>
  <c r="F78" i="6"/>
  <c r="H78" i="6"/>
  <c r="A79" i="6"/>
  <c r="B79" i="6"/>
  <c r="C79" i="6"/>
  <c r="D79" i="6"/>
  <c r="E79" i="6"/>
  <c r="F79" i="6"/>
  <c r="H79" i="6"/>
  <c r="A80" i="6"/>
  <c r="B80" i="6"/>
  <c r="C80" i="6"/>
  <c r="D80" i="6"/>
  <c r="E80" i="6"/>
  <c r="H80" i="6" s="1"/>
  <c r="F80" i="6"/>
  <c r="A81" i="6"/>
  <c r="B81" i="6"/>
  <c r="C81" i="6"/>
  <c r="D81" i="6"/>
  <c r="E81" i="6"/>
  <c r="H81" i="6" s="1"/>
  <c r="F81" i="6"/>
  <c r="A82" i="6"/>
  <c r="B82" i="6"/>
  <c r="C82" i="6"/>
  <c r="D82" i="6"/>
  <c r="E82" i="6"/>
  <c r="F82" i="6"/>
  <c r="H82" i="6"/>
  <c r="A83" i="6"/>
  <c r="B83" i="6"/>
  <c r="C83" i="6"/>
  <c r="D83" i="6"/>
  <c r="E83" i="6"/>
  <c r="F83" i="6"/>
  <c r="H83" i="6"/>
  <c r="A84" i="6"/>
  <c r="B84" i="6"/>
  <c r="C84" i="6"/>
  <c r="D84" i="6"/>
  <c r="E84" i="6"/>
  <c r="H84" i="6" s="1"/>
  <c r="F84" i="6"/>
  <c r="A85" i="6"/>
  <c r="B85" i="6"/>
  <c r="C85" i="6"/>
  <c r="D85" i="6"/>
  <c r="E85" i="6"/>
  <c r="H85" i="6" s="1"/>
  <c r="F85" i="6"/>
  <c r="A86" i="6"/>
  <c r="B86" i="6"/>
  <c r="C86" i="6"/>
  <c r="D86" i="6"/>
  <c r="E86" i="6"/>
  <c r="F86" i="6"/>
  <c r="H86" i="6"/>
  <c r="A87" i="6"/>
  <c r="B87" i="6"/>
  <c r="C87" i="6"/>
  <c r="D87" i="6"/>
  <c r="E87" i="6"/>
  <c r="F87" i="6"/>
  <c r="H87" i="6"/>
  <c r="A88" i="6"/>
  <c r="B88" i="6"/>
  <c r="C88" i="6"/>
  <c r="D88" i="6"/>
  <c r="E88" i="6"/>
  <c r="H88" i="6" s="1"/>
  <c r="F88" i="6"/>
  <c r="A89" i="6"/>
  <c r="B89" i="6"/>
  <c r="C89" i="6"/>
  <c r="D89" i="6"/>
  <c r="E89" i="6"/>
  <c r="H89" i="6" s="1"/>
  <c r="F89" i="6"/>
  <c r="A90" i="6"/>
  <c r="B90" i="6"/>
  <c r="C90" i="6"/>
  <c r="D90" i="6"/>
  <c r="E90" i="6"/>
  <c r="F90" i="6"/>
  <c r="H90" i="6"/>
  <c r="A91" i="6"/>
  <c r="B91" i="6"/>
  <c r="C91" i="6"/>
  <c r="D91" i="6"/>
  <c r="E91" i="6"/>
  <c r="F91" i="6"/>
  <c r="H91" i="6"/>
  <c r="A92" i="6"/>
  <c r="B92" i="6"/>
  <c r="C92" i="6"/>
  <c r="D92" i="6"/>
  <c r="E92" i="6"/>
  <c r="H92" i="6" s="1"/>
  <c r="F92" i="6"/>
  <c r="A52" i="6"/>
  <c r="B52" i="6"/>
  <c r="C52" i="6"/>
  <c r="D52" i="6"/>
  <c r="E52" i="6"/>
  <c r="H52" i="6" s="1"/>
  <c r="F52" i="6"/>
  <c r="A53" i="6"/>
  <c r="B53" i="6"/>
  <c r="C53" i="6"/>
  <c r="D53" i="6"/>
  <c r="E53" i="6"/>
  <c r="H53" i="6" s="1"/>
  <c r="F53" i="6"/>
  <c r="A54" i="6"/>
  <c r="B54" i="6"/>
  <c r="C54" i="6"/>
  <c r="D54" i="6"/>
  <c r="E54" i="6"/>
  <c r="H54" i="6" s="1"/>
  <c r="F54" i="6"/>
  <c r="A55" i="6"/>
  <c r="B55" i="6"/>
  <c r="C55" i="6"/>
  <c r="D55" i="6"/>
  <c r="E55" i="6"/>
  <c r="F55" i="6"/>
  <c r="H55" i="6"/>
  <c r="A56" i="6"/>
  <c r="B56" i="6"/>
  <c r="C56" i="6"/>
  <c r="D56" i="6"/>
  <c r="E56" i="6"/>
  <c r="F56" i="6"/>
  <c r="H56" i="6"/>
  <c r="A57" i="6"/>
  <c r="B57" i="6"/>
  <c r="C57" i="6"/>
  <c r="D57" i="6"/>
  <c r="E57" i="6"/>
  <c r="H57" i="6" s="1"/>
  <c r="F57" i="6"/>
  <c r="A58" i="6"/>
  <c r="B58" i="6"/>
  <c r="C58" i="6"/>
  <c r="D58" i="6"/>
  <c r="E58" i="6"/>
  <c r="H58" i="6" s="1"/>
  <c r="F58" i="6"/>
  <c r="A59" i="6"/>
  <c r="B59" i="6"/>
  <c r="C59" i="6"/>
  <c r="D59" i="6"/>
  <c r="E59" i="6"/>
  <c r="F59" i="6"/>
  <c r="H59" i="6"/>
  <c r="A60" i="6"/>
  <c r="B60" i="6"/>
  <c r="C60" i="6"/>
  <c r="D60" i="6"/>
  <c r="E60" i="6"/>
  <c r="F60" i="6"/>
  <c r="H60" i="6"/>
  <c r="A61" i="6"/>
  <c r="B61" i="6"/>
  <c r="C61" i="6"/>
  <c r="D61" i="6"/>
  <c r="E61" i="6"/>
  <c r="H61" i="6" s="1"/>
  <c r="F61" i="6"/>
  <c r="A62" i="6"/>
  <c r="B62" i="6"/>
  <c r="C62" i="6"/>
  <c r="D62" i="6"/>
  <c r="E62" i="6"/>
  <c r="H62" i="6" s="1"/>
  <c r="F62" i="6"/>
  <c r="A14" i="6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A47" i="6"/>
  <c r="B47" i="6"/>
  <c r="C47" i="6"/>
  <c r="D47" i="6"/>
  <c r="E47" i="6"/>
  <c r="H47" i="6" s="1"/>
  <c r="F47" i="6"/>
  <c r="A48" i="6"/>
  <c r="B48" i="6"/>
  <c r="C48" i="6"/>
  <c r="D48" i="6"/>
  <c r="E48" i="6"/>
  <c r="H48" i="6" s="1"/>
  <c r="F48" i="6"/>
  <c r="A49" i="6"/>
  <c r="B49" i="6"/>
  <c r="C49" i="6"/>
  <c r="D49" i="6"/>
  <c r="E49" i="6"/>
  <c r="F49" i="6"/>
  <c r="H49" i="6"/>
  <c r="A50" i="6"/>
  <c r="B50" i="6"/>
  <c r="C50" i="6"/>
  <c r="D50" i="6"/>
  <c r="E50" i="6"/>
  <c r="F50" i="6"/>
  <c r="H50" i="6"/>
  <c r="A51" i="6"/>
  <c r="B51" i="6"/>
  <c r="C51" i="6"/>
  <c r="D51" i="6"/>
  <c r="E51" i="6"/>
  <c r="H51" i="6" s="1"/>
  <c r="F5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B34" i="3" s="1"/>
  <c r="K35" i="3"/>
  <c r="K36" i="3"/>
  <c r="K37" i="3"/>
  <c r="K38" i="3"/>
  <c r="K39" i="3"/>
  <c r="K40" i="3"/>
  <c r="B40" i="3" s="1"/>
  <c r="K41" i="3"/>
  <c r="K42" i="3"/>
  <c r="K43" i="3"/>
  <c r="K44" i="3"/>
  <c r="K45" i="3"/>
  <c r="K46" i="3"/>
  <c r="B46" i="3" s="1"/>
  <c r="K47" i="3"/>
  <c r="K48" i="3"/>
  <c r="K49" i="3"/>
  <c r="K50" i="3"/>
  <c r="K51" i="3"/>
  <c r="K52" i="3"/>
  <c r="K53" i="3"/>
  <c r="K54" i="3"/>
  <c r="K55" i="3"/>
  <c r="B55" i="3" s="1"/>
  <c r="K56" i="3"/>
  <c r="K57" i="3"/>
  <c r="K58" i="3"/>
  <c r="K59" i="3"/>
  <c r="K60" i="3"/>
  <c r="K61" i="3"/>
  <c r="K62" i="3"/>
  <c r="K63" i="3"/>
  <c r="K64" i="3"/>
  <c r="K65" i="3"/>
  <c r="K66" i="3"/>
  <c r="B66" i="3" s="1"/>
  <c r="K67" i="3"/>
  <c r="B67" i="3" s="1"/>
  <c r="K68" i="3"/>
  <c r="K69" i="3"/>
  <c r="K70" i="3"/>
  <c r="K71" i="3"/>
  <c r="K72" i="3"/>
  <c r="K73" i="3"/>
  <c r="K74" i="3"/>
  <c r="K75" i="3"/>
  <c r="K76" i="3"/>
  <c r="B76" i="3" s="1"/>
  <c r="K77" i="3"/>
  <c r="K78" i="3"/>
  <c r="K79" i="3"/>
  <c r="K80" i="3"/>
  <c r="K81" i="3"/>
  <c r="B81" i="3" s="1"/>
  <c r="K82" i="3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B15" i="3" s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B18" i="3"/>
  <c r="E13" i="6"/>
  <c r="H13" i="6" s="1"/>
  <c r="O13" i="3"/>
  <c r="B19" i="3" l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5" i="3" s="1"/>
  <c r="B36" i="3" s="1"/>
  <c r="F2" i="8"/>
  <c r="E238" i="8" s="1"/>
  <c r="F13" i="6"/>
  <c r="D13" i="6"/>
  <c r="A13" i="6"/>
  <c r="F12" i="6"/>
  <c r="D12" i="6"/>
  <c r="A12" i="6"/>
  <c r="G13" i="2" s="1"/>
  <c r="C13" i="2"/>
  <c r="Q12" i="3"/>
  <c r="O12" i="3"/>
  <c r="Q13" i="3"/>
  <c r="B37" i="3" l="1"/>
  <c r="B38" i="3" s="1"/>
  <c r="B39" i="3" s="1"/>
  <c r="B41" i="3" s="1"/>
  <c r="B42" i="3" s="1"/>
  <c r="B43" i="3" s="1"/>
  <c r="B44" i="3" s="1"/>
  <c r="B45" i="3" s="1"/>
  <c r="B47" i="3" s="1"/>
  <c r="B48" i="3" s="1"/>
  <c r="B49" i="3" s="1"/>
  <c r="B50" i="3" s="1"/>
  <c r="B51" i="3" s="1"/>
  <c r="B52" i="3" s="1"/>
  <c r="B53" i="3" s="1"/>
  <c r="B54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8" i="3" s="1"/>
  <c r="B69" i="3" s="1"/>
  <c r="B70" i="3" s="1"/>
  <c r="B71" i="3" s="1"/>
  <c r="B72" i="3" s="1"/>
  <c r="B73" i="3" s="1"/>
  <c r="B74" i="3" s="1"/>
  <c r="B75" i="3" s="1"/>
  <c r="B77" i="3" s="1"/>
  <c r="B78" i="3" s="1"/>
  <c r="B79" i="3" s="1"/>
  <c r="B80" i="3" s="1"/>
  <c r="B82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  <c r="C13" i="6" l="1"/>
  <c r="C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<sst xmlns="http://schemas.openxmlformats.org/spreadsheetml/2006/main" count="15336" uniqueCount="4165">
  <si>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</si>
  <si>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</si>
  <si>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</si>
  <si>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</si>
  <si>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</si>
  <si>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</si>
  <si>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</si>
  <si>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</si>
  <si>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</si>
  <si>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</si>
  <si>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</si>
  <si>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</si>
  <si>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</si>
  <si>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</si>
  <si>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</si>
  <si>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</si>
  <si>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</si>
  <si>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</si>
  <si>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</si>
  <si>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</si>
  <si>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</si>
  <si>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</si>
  <si>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</si>
  <si>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</si>
  <si>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</si>
  <si>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</si>
  <si>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</si>
  <si>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</si>
  <si>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</si>
  <si>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</si>
  <si>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</si>
  <si>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</si>
  <si>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</si>
  <si>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</si>
  <si>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</si>
  <si>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</si>
  <si>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</si>
  <si>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</si>
  <si>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</si>
  <si>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</si>
  <si>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</si>
  <si>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</si>
  <si>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</si>
  <si>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</si>
  <si>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</si>
  <si>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</si>
  <si>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</si>
  <si>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</si>
  <si>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</si>
  <si>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</si>
  <si>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</si>
  <si>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</si>
  <si>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</si>
  <si>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</si>
  <si>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</si>
  <si>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</si>
  <si>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</si>
  <si>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</si>
  <si>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</si>
  <si>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</si>
  <si>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</si>
  <si>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</si>
  <si>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</si>
  <si>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</si>
  <si>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</si>
  <si>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</si>
  <si>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</si>
  <si>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</si>
  <si>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</si>
  <si>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</si>
  <si>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</si>
  <si>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</si>
  <si>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</si>
  <si>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</si>
  <si>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</si>
  <si>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</si>
  <si>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</si>
  <si>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</si>
  <si>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</si>
  <si>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</si>
  <si>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</si>
  <si>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</si>
  <si>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</si>
  <si>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</si>
  <si>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</si>
  <si>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</si>
  <si>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</si>
  <si>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</si>
  <si>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</si>
  <si>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</si>
  <si>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</si>
  <si>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</si>
  <si>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</si>
  <si>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</si>
  <si>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</si>
  <si>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</si>
  <si>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</si>
  <si>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</si>
  <si>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</si>
  <si>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</si>
  <si>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</si>
  <si>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</si>
  <si>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</si>
  <si>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</si>
  <si>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</si>
  <si>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</si>
  <si>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</si>
  <si>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</si>
  <si>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</si>
  <si>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</si>
  <si>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</si>
  <si>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</si>
  <si>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</si>
  <si>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</si>
  <si>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</si>
  <si>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</si>
  <si>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</si>
  <si>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</si>
  <si>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</si>
  <si>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</si>
  <si>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</si>
  <si>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</si>
  <si>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</si>
  <si>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</si>
  <si>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</si>
  <si>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</si>
  <si>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</si>
  <si>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</si>
  <si>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</si>
  <si>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</si>
  <si>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</si>
  <si>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</si>
  <si>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</si>
  <si>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</si>
  <si>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</si>
  <si>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</si>
  <si>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</si>
  <si>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</si>
  <si>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</si>
  <si>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</si>
  <si>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</si>
  <si>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</si>
  <si>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</si>
  <si>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</si>
  <si>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</si>
  <si>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</si>
  <si>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</si>
  <si>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</si>
  <si>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</si>
  <si>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</si>
  <si>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</si>
  <si>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</si>
  <si>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</si>
  <si>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</si>
  <si>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</si>
  <si>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</si>
  <si>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</si>
  <si>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</si>
  <si>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</si>
  <si>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</si>
  <si>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</si>
  <si>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</si>
  <si>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</si>
  <si>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</si>
  <si>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</si>
  <si>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</si>
  <si>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</si>
  <si>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</si>
  <si>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</si>
  <si>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</si>
  <si>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</si>
  <si>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</si>
  <si>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</si>
  <si>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</si>
  <si>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</si>
  <si>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</si>
  <si>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</si>
  <si>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</si>
  <si>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</si>
  <si>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</si>
  <si>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</si>
  <si>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</si>
  <si>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</si>
  <si>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</si>
  <si>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</si>
  <si>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</si>
  <si>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</si>
  <si>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</si>
  <si>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</si>
  <si>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</si>
  <si>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</si>
  <si>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</si>
  <si>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</si>
  <si>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</si>
  <si>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</si>
  <si>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</si>
  <si>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</si>
  <si>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</si>
  <si>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</si>
  <si>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</si>
  <si>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</si>
  <si>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</si>
  <si>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</si>
  <si>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</si>
  <si>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</si>
  <si>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</si>
  <si>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</si>
  <si>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</si>
  <si>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</si>
  <si>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</si>
  <si>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</si>
  <si>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</si>
  <si>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</si>
  <si>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</si>
  <si>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</si>
  <si>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</si>
  <si>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</si>
  <si>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</si>
  <si>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</si>
  <si>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</si>
  <si>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</si>
  <si>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</si>
  <si>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</si>
  <si>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</si>
  <si>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</si>
  <si>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</si>
  <si>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</si>
  <si>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</si>
  <si>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</si>
  <si>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</si>
  <si>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</si>
  <si>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</si>
  <si>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</si>
  <si>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</si>
  <si>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</si>
  <si>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</si>
  <si>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</si>
  <si>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</si>
  <si>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</si>
  <si>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</si>
  <si>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</si>
  <si>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</si>
  <si>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</si>
  <si>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</si>
  <si>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</si>
  <si>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</si>
  <si>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</si>
  <si>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</si>
  <si>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</si>
  <si>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</si>
  <si>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</si>
  <si>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</si>
  <si>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</si>
  <si>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</si>
  <si>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</si>
  <si>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</si>
  <si>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</si>
  <si>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</si>
  <si>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</si>
  <si>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</si>
  <si>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</si>
  <si>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</si>
  <si>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</si>
  <si>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</si>
  <si>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</si>
  <si>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</si>
  <si>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</si>
  <si>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</si>
  <si>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</si>
  <si>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</si>
  <si>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</si>
  <si>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</si>
  <si>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</si>
  <si>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</si>
  <si>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</si>
  <si>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</si>
  <si>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</si>
  <si>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</si>
  <si>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</si>
  <si>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</si>
  <si>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</si>
  <si>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</si>
  <si>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</si>
  <si>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</si>
  <si>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</si>
  <si>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</si>
  <si>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</si>
  <si>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</si>
  <si>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</si>
  <si>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</si>
  <si>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</si>
  <si>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</si>
  <si>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</si>
  <si>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</si>
  <si>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</si>
  <si>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</si>
  <si>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</si>
  <si>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</si>
  <si>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</si>
  <si>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</si>
  <si>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</si>
  <si>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</si>
  <si>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</si>
  <si>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</si>
  <si>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</si>
  <si>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</si>
  <si>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</si>
  <si>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</si>
  <si>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</si>
  <si>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</si>
  <si>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</si>
  <si>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</si>
  <si>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</si>
  <si>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</si>
  <si>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</si>
  <si>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</si>
  <si>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</si>
  <si>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</si>
  <si>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</si>
  <si>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</si>
  <si>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</si>
  <si>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</si>
  <si>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</si>
  <si>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</si>
  <si>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</si>
  <si>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</si>
  <si>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</si>
  <si>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</si>
  <si>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</si>
  <si>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</si>
  <si>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</si>
  <si>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</si>
  <si>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</si>
  <si>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</si>
  <si>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</si>
  <si>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</si>
  <si>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</si>
  <si>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</si>
  <si>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</si>
  <si>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</si>
  <si>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</si>
  <si>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</si>
  <si>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</si>
  <si>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</si>
  <si>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</si>
  <si>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</si>
  <si>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</si>
  <si>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</si>
  <si>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</si>
  <si>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</si>
  <si>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</si>
  <si>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</si>
  <si>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</si>
  <si>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</si>
  <si>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</si>
  <si>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</si>
  <si>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</si>
  <si>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</si>
  <si>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</si>
  <si>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</si>
  <si>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</si>
  <si>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</si>
  <si>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</si>
  <si>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</si>
  <si>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</si>
  <si>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</si>
  <si>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</si>
  <si>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</si>
  <si>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</si>
  <si>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</si>
  <si>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</si>
  <si>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</si>
  <si>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</si>
  <si>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</si>
  <si>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</si>
  <si>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</si>
  <si>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</si>
  <si>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</si>
  <si>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</si>
  <si>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</si>
  <si>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</si>
  <si>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</si>
  <si>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</si>
  <si>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</si>
  <si>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</si>
  <si>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</si>
  <si>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</si>
  <si>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</si>
  <si>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</si>
  <si>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</si>
  <si>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</si>
  <si>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</si>
  <si>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</si>
  <si>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</si>
  <si>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</si>
  <si>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</si>
  <si>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</si>
  <si>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</si>
  <si>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</si>
  <si>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</si>
  <si>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</si>
  <si>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</si>
  <si>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</si>
  <si>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</si>
  <si>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</si>
  <si>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</si>
  <si>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</si>
  <si>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</si>
  <si>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</si>
  <si>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</si>
  <si>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</si>
  <si>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</si>
  <si>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</si>
  <si>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</si>
  <si>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</si>
  <si>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</si>
  <si>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</si>
  <si>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</si>
  <si>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</si>
  <si>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</si>
  <si>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</si>
  <si>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</si>
  <si>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</si>
  <si>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</si>
  <si>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</si>
  <si>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</si>
  <si>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</si>
  <si>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</si>
  <si>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</si>
  <si>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</si>
  <si>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</si>
  <si>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</si>
  <si>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</si>
  <si>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</si>
  <si>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</si>
  <si>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</si>
  <si>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</si>
  <si>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</si>
  <si>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</si>
  <si>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</si>
  <si>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</si>
  <si>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</si>
  <si>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</si>
  <si>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</si>
  <si>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</si>
  <si>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</si>
  <si>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</si>
  <si>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</si>
  <si>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</si>
  <si>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</si>
  <si>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</si>
  <si>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</si>
  <si>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</si>
  <si>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</si>
  <si>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</si>
  <si>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</si>
  <si>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</si>
  <si>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</si>
  <si>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</si>
  <si>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</si>
  <si>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</si>
  <si>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</si>
  <si>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</si>
  <si>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</si>
  <si>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</si>
  <si>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</si>
  <si>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</si>
  <si>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</si>
  <si>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</si>
  <si>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</si>
  <si>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</si>
  <si>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</si>
  <si>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</si>
  <si>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</si>
  <si>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</si>
  <si>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</si>
  <si>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</si>
  <si>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</si>
  <si>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</si>
  <si>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</si>
  <si>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</si>
  <si>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</si>
  <si>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</si>
  <si>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</si>
  <si>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</si>
  <si>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</si>
  <si>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</si>
  <si>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</si>
  <si>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</si>
  <si>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</si>
  <si>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</si>
  <si>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</si>
  <si>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</si>
  <si>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</si>
  <si>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</si>
  <si>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</si>
  <si>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</si>
  <si>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</si>
  <si>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</si>
  <si>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</si>
  <si>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</si>
  <si>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</si>
  <si>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</si>
  <si>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</si>
  <si>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</si>
  <si>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</si>
  <si>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</si>
  <si>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</si>
  <si>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</si>
  <si>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</si>
  <si>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</si>
  <si>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</si>
  <si>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</si>
  <si>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</si>
  <si>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</si>
  <si>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</si>
  <si>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</si>
  <si>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</si>
  <si>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</si>
  <si>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</si>
  <si>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</si>
  <si>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</si>
  <si>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</si>
  <si>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</si>
  <si>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</si>
  <si>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</si>
  <si>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</si>
  <si>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</si>
  <si>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</si>
  <si>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</si>
  <si>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</si>
  <si>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</si>
  <si>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</si>
  <si>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</si>
  <si>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</si>
  <si>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</si>
  <si>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</si>
  <si>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</si>
  <si>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</si>
  <si>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</si>
  <si>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</si>
  <si>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</si>
  <si>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</si>
  <si>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</si>
  <si>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</si>
  <si>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</si>
  <si>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</si>
  <si>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</si>
  <si>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</si>
  <si>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</si>
  <si>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</si>
  <si>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</si>
  <si>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</si>
  <si>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</si>
  <si>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</si>
  <si>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</si>
  <si>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</si>
  <si>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</si>
  <si>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</si>
  <si>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</si>
  <si>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</si>
  <si>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</si>
  <si>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</si>
  <si>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</si>
  <si>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</si>
  <si>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</si>
  <si>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</si>
  <si>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</si>
  <si>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</si>
  <si>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</si>
  <si>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</si>
  <si>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</si>
  <si>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</si>
  <si>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</si>
  <si>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</si>
  <si>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</si>
  <si>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</si>
  <si>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</si>
  <si>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</si>
  <si>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</si>
  <si>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</si>
  <si>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</si>
  <si>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</si>
  <si>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</si>
  <si>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</si>
  <si>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</si>
  <si>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</si>
  <si>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</si>
  <si>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</si>
  <si>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</si>
  <si>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</si>
  <si>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</si>
  <si>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</si>
  <si>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</si>
  <si>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</si>
  <si>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</si>
  <si>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</si>
  <si>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</si>
  <si>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</si>
  <si>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</si>
  <si>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</si>
  <si>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</si>
  <si>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</si>
  <si>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</si>
  <si>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</si>
  <si>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</si>
  <si>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</si>
  <si>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</si>
  <si>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</si>
  <si>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</si>
  <si>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</si>
  <si>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</si>
  <si>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</si>
  <si>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</si>
  <si>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</si>
  <si>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</si>
  <si>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</si>
  <si>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</si>
  <si>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</si>
  <si>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</si>
  <si>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</si>
  <si>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</si>
  <si>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</si>
  <si>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</si>
  <si>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</si>
  <si>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</si>
  <si>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</si>
  <si>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</si>
  <si>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</si>
  <si>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</si>
  <si>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</si>
  <si>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</si>
  <si>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</si>
  <si>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</si>
  <si>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</si>
  <si>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</si>
  <si>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</si>
  <si>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</si>
  <si>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</si>
  <si>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</si>
  <si>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</si>
  <si>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</si>
  <si>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</si>
  <si>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</si>
  <si>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</si>
  <si>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</si>
  <si>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</si>
  <si>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</si>
  <si>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</si>
  <si>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</si>
  <si>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</si>
  <si>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</si>
  <si>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</si>
  <si>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</si>
  <si>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</si>
  <si>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</si>
  <si>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</si>
  <si>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</si>
  <si>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</si>
  <si>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</si>
  <si>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</si>
  <si>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</si>
  <si>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</si>
  <si>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</si>
  <si>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</si>
  <si>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</si>
  <si>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</si>
  <si>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</si>
  <si>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</si>
  <si>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</si>
  <si>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</si>
  <si>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</si>
  <si>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</si>
  <si>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</si>
  <si>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</si>
  <si>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</si>
  <si>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</si>
  <si>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</si>
  <si>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</si>
  <si>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</si>
  <si>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</si>
  <si>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</si>
  <si>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</si>
  <si>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</si>
  <si>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</si>
  <si>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</si>
  <si>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</si>
  <si>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</si>
  <si>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</si>
  <si>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</si>
  <si>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</si>
  <si>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</si>
  <si>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</si>
  <si>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</si>
  <si>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</si>
  <si>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</si>
  <si>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</si>
  <si>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</si>
  <si>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</si>
  <si>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</si>
  <si>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</si>
  <si>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</si>
  <si>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</si>
  <si>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</si>
  <si>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</si>
  <si>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</si>
  <si>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</si>
  <si>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</si>
  <si>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</si>
  <si>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</si>
  <si>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</si>
  <si>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</si>
  <si>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</si>
  <si>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</si>
  <si>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</si>
  <si>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</si>
  <si>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</si>
  <si>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</si>
  <si>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</si>
  <si>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</si>
  <si>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</si>
  <si>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</si>
  <si>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</si>
  <si>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</si>
  <si>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</si>
  <si>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</si>
  <si>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</si>
  <si>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</si>
  <si>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</si>
  <si>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</si>
  <si>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</si>
  <si>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</si>
  <si>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</si>
  <si>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</si>
  <si>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</si>
  <si>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</si>
  <si>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</si>
  <si>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</si>
  <si>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</si>
  <si>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</si>
  <si>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</si>
  <si>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</si>
  <si>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</si>
  <si>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</si>
  <si>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</si>
  <si>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</si>
  <si>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</si>
  <si>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</si>
  <si>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</si>
  <si>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</si>
  <si>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</si>
  <si>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</si>
  <si>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</si>
  <si>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</si>
  <si>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</si>
  <si>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</si>
  <si>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</si>
  <si>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</si>
  <si>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</si>
  <si>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</si>
  <si>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</si>
  <si>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</si>
  <si>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</si>
  <si>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</si>
  <si>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</si>
  <si>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</si>
  <si>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</si>
  <si>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</si>
  <si>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</si>
  <si>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</si>
  <si>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</si>
  <si>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</si>
  <si>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</si>
  <si>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</si>
  <si>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</si>
  <si>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</si>
  <si>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</si>
  <si>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</si>
  <si>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</si>
  <si>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</si>
  <si>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</si>
  <si>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</si>
  <si>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</si>
  <si>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</si>
  <si>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</si>
  <si>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</si>
  <si>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</si>
  <si>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</si>
  <si>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</si>
  <si>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</si>
  <si>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</si>
  <si>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</si>
  <si>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</si>
  <si>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</si>
  <si>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</si>
  <si>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</si>
  <si>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</si>
  <si>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</si>
  <si>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</si>
  <si>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</si>
  <si>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</si>
  <si>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</si>
  <si>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</si>
  <si>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</si>
  <si>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</si>
  <si>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</si>
  <si>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</si>
  <si>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</si>
  <si>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</si>
  <si>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</si>
  <si>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</si>
  <si>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</si>
  <si>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</si>
  <si>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</si>
  <si>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</si>
  <si>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</si>
  <si>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</si>
  <si>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</si>
  <si>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</si>
  <si>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</si>
  <si>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</si>
  <si>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</si>
  <si>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</si>
  <si>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</si>
  <si>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</si>
  <si>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</si>
  <si>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</si>
  <si>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</si>
  <si>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</si>
  <si>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</si>
  <si>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</si>
  <si>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</si>
  <si>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</si>
  <si>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</si>
  <si>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</si>
  <si>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</si>
  <si>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</si>
  <si>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</si>
  <si>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</si>
  <si>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</si>
  <si>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</si>
  <si>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</si>
  <si>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</si>
  <si>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</si>
  <si>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</si>
  <si>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</si>
  <si>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</si>
  <si>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</si>
  <si>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</si>
  <si>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</si>
  <si>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</si>
  <si>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</si>
  <si>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</si>
  <si>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</si>
  <si>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</si>
  <si>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</si>
  <si>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</si>
  <si>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</si>
  <si>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</si>
  <si>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</si>
  <si>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</si>
  <si>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</si>
  <si>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</si>
  <si>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</si>
  <si>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</si>
  <si>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</si>
  <si>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</si>
  <si>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</si>
  <si>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</si>
  <si>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</si>
  <si>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</si>
  <si>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</si>
  <si>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</si>
  <si>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</si>
  <si>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</si>
  <si>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</si>
  <si>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</si>
  <si>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</si>
  <si>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</si>
  <si>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</si>
  <si>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</si>
  <si>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</si>
  <si>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</si>
  <si>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</si>
  <si>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</si>
  <si>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</si>
  <si>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</si>
  <si>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</si>
  <si>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</si>
  <si>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</si>
  <si>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</si>
  <si>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</si>
  <si>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</si>
  <si>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</si>
  <si>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</si>
  <si>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</si>
  <si>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</si>
  <si>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</si>
  <si>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</si>
  <si>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</si>
  <si>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</si>
  <si>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</si>
  <si>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</si>
  <si>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</si>
  <si>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</si>
  <si>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</si>
  <si>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</si>
  <si>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</si>
  <si>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</si>
  <si>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</si>
  <si>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</si>
  <si>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</si>
  <si>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</si>
  <si>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</si>
  <si>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</si>
  <si>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</si>
  <si>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</si>
  <si>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</si>
  <si>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</si>
  <si>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</si>
  <si>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</si>
  <si>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</si>
  <si>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</si>
  <si>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</si>
  <si>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</si>
  <si>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</si>
  <si>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</si>
  <si>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</si>
  <si>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</si>
  <si>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</si>
  <si>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</si>
  <si>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</si>
  <si>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</si>
  <si>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</si>
  <si>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</si>
  <si>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</si>
  <si>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</si>
  <si>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</si>
  <si>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</si>
  <si>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</si>
  <si>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</si>
  <si>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</si>
  <si>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</si>
  <si>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</si>
  <si>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</si>
  <si>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</si>
  <si>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</si>
  <si>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</si>
  <si>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</si>
  <si>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</si>
  <si>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</si>
  <si>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</si>
  <si>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</si>
  <si>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</si>
  <si>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</si>
  <si>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</si>
  <si>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</si>
  <si>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</si>
  <si>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</si>
  <si>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</si>
  <si>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</si>
  <si>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</si>
  <si>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</si>
  <si>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</si>
  <si>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</si>
  <si>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</si>
  <si>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</si>
  <si>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</si>
  <si>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</si>
  <si>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</si>
  <si>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</si>
  <si>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</si>
  <si>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</si>
  <si>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</si>
  <si>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</si>
  <si>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</si>
  <si>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</si>
  <si>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</si>
  <si>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</si>
  <si>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</si>
  <si>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</si>
  <si>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</si>
  <si>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</si>
  <si>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</si>
  <si>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</si>
  <si>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</si>
  <si>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</si>
  <si>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</si>
  <si>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</si>
  <si>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</si>
  <si>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</si>
  <si>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</si>
  <si>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</si>
  <si>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</si>
  <si>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</si>
  <si>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</si>
  <si>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</si>
  <si>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</si>
  <si>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</si>
  <si>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</si>
  <si>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</si>
  <si>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</si>
  <si>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</si>
  <si>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</si>
  <si>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</si>
  <si>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</si>
  <si>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</si>
  <si>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</si>
  <si>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</si>
  <si>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</si>
  <si>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</si>
  <si>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</si>
  <si>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</si>
  <si>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</si>
  <si>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</si>
  <si>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</si>
  <si>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</si>
  <si>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</si>
  <si>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</si>
  <si>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</si>
  <si>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</si>
  <si>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</si>
  <si>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</si>
  <si>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</si>
  <si>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</si>
  <si>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</si>
  <si>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</si>
  <si>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</si>
  <si>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</si>
  <si>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</si>
  <si>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</si>
  <si>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</si>
  <si>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</si>
  <si>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</si>
  <si>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</si>
  <si>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</si>
  <si>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</si>
  <si>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</si>
  <si>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</si>
  <si>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</si>
  <si>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</si>
  <si>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</si>
  <si>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</si>
  <si>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</si>
  <si>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</si>
  <si>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</si>
  <si>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</si>
  <si>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</si>
  <si>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</si>
  <si>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</si>
  <si>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</si>
  <si>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</si>
  <si>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</si>
  <si>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</si>
  <si>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</si>
  <si>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</si>
  <si>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</si>
  <si>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</si>
  <si>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</si>
  <si>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</si>
  <si>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</si>
  <si>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</si>
  <si>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</si>
  <si>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</si>
  <si>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</si>
  <si>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</si>
  <si>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</si>
  <si>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</si>
  <si>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</si>
  <si>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</si>
  <si>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</si>
  <si>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</si>
  <si>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</si>
  <si>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</si>
  <si>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</si>
  <si>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</si>
  <si>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</si>
  <si>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</si>
  <si>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</si>
  <si>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</si>
  <si>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</si>
  <si>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</si>
  <si>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</si>
  <si>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</si>
  <si>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</si>
  <si>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</si>
  <si>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</si>
  <si>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</si>
  <si>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</si>
  <si>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</si>
  <si>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</si>
  <si>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</si>
  <si>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</si>
  <si>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</si>
  <si>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</si>
  <si>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</si>
  <si>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</si>
  <si>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</si>
  <si>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</si>
  <si>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</si>
  <si>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</si>
  <si>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</si>
  <si>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</si>
  <si>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</si>
  <si>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</si>
  <si>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</si>
  <si>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</si>
  <si>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</si>
  <si>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</si>
  <si>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</si>
  <si>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</si>
  <si>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</si>
  <si>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</si>
  <si>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</si>
  <si>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</si>
  <si>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</si>
  <si>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</si>
  <si>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</si>
  <si>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</si>
  <si>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</si>
  <si>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</si>
  <si>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</si>
  <si>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</si>
  <si>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</si>
  <si>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</si>
  <si>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</si>
  <si>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</si>
  <si>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</si>
  <si>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</si>
  <si>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</si>
  <si>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</si>
  <si>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</si>
  <si>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</si>
  <si>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</si>
  <si>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</si>
  <si>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</si>
  <si>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</si>
  <si>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</si>
  <si>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</si>
  <si>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</si>
  <si>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</si>
  <si>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</si>
  <si>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</si>
  <si>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</si>
  <si>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</si>
  <si>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</si>
  <si>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</si>
  <si>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</si>
  <si>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</si>
  <si>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</si>
  <si>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</si>
  <si>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</si>
  <si>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</si>
  <si>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</si>
  <si>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</si>
  <si>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</si>
  <si>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</si>
  <si>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</si>
  <si>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</si>
  <si>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</si>
  <si>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</si>
  <si>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</si>
  <si>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</si>
  <si>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</si>
  <si>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</si>
  <si>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</si>
  <si>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</si>
  <si>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</si>
  <si>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</si>
  <si>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</si>
  <si>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</si>
  <si>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</si>
  <si>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</si>
  <si>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</si>
  <si>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</si>
  <si>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</si>
  <si>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</si>
  <si>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</si>
  <si>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</si>
  <si>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</si>
  <si>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</si>
  <si>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</si>
  <si>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</si>
  <si>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</si>
  <si>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</si>
  <si>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</si>
  <si>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</si>
  <si>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</si>
  <si>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</si>
  <si>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</si>
  <si>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</si>
  <si>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</si>
  <si>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</si>
  <si>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</si>
  <si>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</si>
  <si>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</si>
  <si>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</si>
  <si>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</si>
  <si>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</si>
  <si>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</si>
  <si>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</si>
  <si>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</si>
  <si>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</si>
  <si>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</si>
  <si>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</si>
  <si>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</si>
  <si>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</si>
  <si>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</si>
  <si>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</si>
  <si>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</si>
  <si>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</si>
  <si>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</si>
  <si>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</si>
  <si>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</si>
  <si>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</si>
  <si>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</si>
  <si>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</si>
  <si>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</si>
  <si>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</si>
  <si>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</si>
  <si>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</si>
  <si>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</si>
  <si>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</si>
  <si>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</si>
  <si>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</si>
  <si>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</si>
  <si>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</si>
  <si>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</si>
  <si>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</si>
  <si>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</si>
  <si>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</si>
  <si>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</si>
  <si>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</si>
  <si>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</si>
  <si>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</si>
  <si>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</si>
  <si>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</si>
  <si>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</si>
  <si>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</si>
  <si>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</si>
  <si>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</si>
  <si>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</si>
  <si>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</si>
  <si>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</si>
  <si>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</si>
  <si>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</si>
  <si>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</si>
  <si>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</si>
  <si>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</si>
  <si>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</si>
  <si>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</si>
  <si>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</si>
  <si>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</si>
  <si>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</si>
  <si>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</si>
  <si>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</si>
  <si>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</si>
  <si>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</si>
  <si>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</si>
  <si>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</si>
  <si>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</si>
  <si>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</si>
  <si>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</si>
  <si>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</si>
  <si>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</si>
  <si>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</si>
  <si>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</si>
  <si>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</si>
  <si>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</si>
  <si>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</si>
  <si>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</si>
  <si>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</si>
  <si>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</si>
  <si>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</si>
  <si>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</si>
  <si>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</si>
  <si>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</si>
  <si>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</si>
  <si>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</si>
  <si>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</si>
  <si>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</si>
  <si>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</si>
  <si>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</si>
  <si>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</si>
  <si>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</si>
  <si>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</si>
  <si>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</si>
  <si>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</si>
  <si>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</si>
  <si>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</si>
  <si>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</si>
  <si>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</si>
  <si>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</si>
  <si>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</si>
  <si>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</si>
  <si>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</si>
  <si>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</si>
  <si>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</si>
  <si>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</si>
  <si>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</si>
  <si>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</si>
  <si>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</si>
  <si>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</si>
  <si>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</si>
  <si>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</si>
  <si>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</si>
  <si>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</si>
  <si>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</si>
  <si>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</si>
  <si>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</si>
  <si>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</si>
  <si>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</si>
  <si>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</si>
  <si>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</si>
  <si>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</si>
  <si>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</si>
  <si>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</si>
  <si>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</si>
  <si>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</si>
  <si>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</si>
  <si>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</si>
  <si>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</si>
  <si>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</si>
  <si>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</si>
  <si>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</si>
  <si>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</si>
  <si>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</si>
  <si>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</si>
  <si>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</si>
  <si>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</si>
  <si>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</si>
  <si>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</si>
  <si>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</si>
  <si>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</si>
  <si>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</si>
  <si>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</si>
  <si>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</si>
  <si>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</si>
  <si>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</si>
  <si>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</si>
  <si>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</si>
  <si>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</si>
  <si>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</si>
  <si>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</si>
  <si>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</si>
  <si>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</si>
  <si>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</si>
  <si>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</si>
  <si>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</si>
  <si>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</si>
  <si>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</si>
  <si>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</si>
  <si>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</si>
  <si>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</si>
  <si>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</si>
  <si>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</si>
  <si>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</si>
  <si>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</si>
  <si>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</si>
  <si>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</si>
  <si>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</si>
  <si>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</si>
  <si>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</si>
  <si>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</si>
  <si>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</si>
  <si>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</si>
  <si>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</si>
  <si>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</si>
  <si>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</si>
  <si>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</si>
  <si>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</si>
  <si>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</si>
  <si>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</si>
  <si>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</si>
  <si>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</si>
  <si>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</si>
  <si>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</si>
  <si>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</si>
  <si>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</si>
  <si>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</si>
  <si>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</si>
  <si>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</si>
  <si>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</si>
  <si>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</si>
  <si>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</si>
  <si>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</si>
  <si>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</si>
  <si>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</si>
  <si>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</si>
  <si>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</si>
  <si>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</si>
  <si>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</si>
  <si>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</si>
  <si>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</si>
  <si>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</si>
  <si>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</si>
  <si>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</si>
  <si>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</si>
  <si>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</si>
  <si>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</si>
  <si>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</si>
  <si>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</si>
  <si>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</si>
  <si>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</si>
  <si>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</si>
  <si>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</si>
  <si>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</si>
  <si>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</si>
  <si>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</si>
  <si>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</si>
  <si>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</si>
  <si>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</si>
  <si>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</si>
  <si>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</si>
  <si>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</si>
  <si>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</si>
  <si>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</si>
  <si>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</si>
  <si>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</si>
  <si>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</si>
  <si>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</si>
  <si>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</si>
  <si>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</si>
  <si>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</si>
  <si>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</si>
  <si>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</si>
  <si>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</si>
  <si>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</si>
  <si>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</si>
  <si>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</si>
  <si>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</si>
  <si>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</si>
  <si>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</si>
  <si>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</si>
  <si>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</si>
  <si>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</si>
  <si>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</si>
  <si>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</si>
  <si>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</si>
  <si>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</si>
  <si>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</si>
  <si>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</si>
  <si>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</si>
  <si>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</si>
  <si>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</si>
  <si>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</si>
  <si>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</si>
  <si>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</si>
  <si>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</si>
  <si>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</si>
  <si>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</si>
  <si>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</si>
  <si>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</si>
  <si>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</si>
  <si>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</si>
  <si>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</si>
  <si>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</si>
  <si>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</si>
  <si>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</si>
  <si>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</si>
  <si>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</si>
  <si>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</si>
  <si>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</si>
  <si>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</si>
  <si>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</si>
  <si>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</si>
  <si>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</si>
  <si>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</si>
  <si>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</si>
  <si>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</si>
  <si>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</si>
  <si>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</si>
  <si>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</si>
  <si>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</si>
  <si>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</si>
  <si>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</si>
  <si>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</si>
  <si>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</si>
  <si>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</si>
  <si>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</si>
  <si>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</si>
  <si>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</si>
  <si>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</si>
  <si>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</si>
  <si>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</si>
  <si>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</si>
  <si>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</si>
  <si>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</si>
  <si>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</si>
  <si>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</si>
  <si>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</si>
  <si>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</si>
  <si>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</si>
  <si>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</si>
  <si>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</si>
  <si>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</si>
  <si>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</si>
  <si>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</si>
  <si>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</si>
  <si>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</si>
  <si>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</si>
  <si>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</si>
  <si>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</si>
  <si>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</si>
  <si>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</si>
  <si>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</si>
  <si>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</si>
  <si>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</si>
  <si>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</si>
  <si>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</si>
  <si>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</si>
  <si>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</si>
  <si>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</si>
  <si>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</si>
  <si>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</si>
  <si>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</si>
  <si>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</si>
  <si>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</si>
  <si>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</si>
  <si>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</si>
  <si>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</si>
  <si>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</si>
  <si>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</si>
  <si>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</si>
  <si>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</si>
  <si>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</si>
  <si>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</si>
  <si>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</si>
  <si>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</si>
  <si>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</si>
  <si>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</si>
  <si>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</si>
  <si>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</si>
  <si>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</si>
  <si>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</si>
  <si>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</si>
  <si>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</si>
  <si>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</si>
  <si>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</si>
  <si>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</si>
  <si>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</si>
  <si>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</si>
  <si>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</si>
  <si>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</si>
  <si>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</si>
  <si>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</si>
  <si>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</si>
  <si>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</si>
  <si>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</si>
  <si>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</si>
  <si>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</si>
  <si>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</si>
  <si>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</si>
  <si>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</si>
  <si>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</si>
  <si>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</si>
  <si>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</si>
  <si>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</si>
  <si>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</si>
  <si>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</si>
  <si>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</si>
  <si>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</si>
  <si>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</si>
  <si>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</si>
  <si>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</si>
  <si>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</si>
  <si>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</si>
  <si>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</si>
  <si>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</si>
  <si>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</si>
  <si>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</si>
  <si>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</si>
  <si>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</si>
  <si>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</si>
  <si>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</si>
  <si>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</si>
  <si>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</si>
  <si>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</si>
  <si>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</si>
  <si>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</si>
  <si>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</si>
  <si>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</si>
  <si>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</si>
  <si>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</si>
  <si>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</si>
  <si>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</si>
  <si>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</si>
  <si>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</si>
  <si>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</si>
  <si>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</si>
  <si>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</si>
  <si>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</si>
  <si>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</si>
  <si>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</si>
  <si>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</si>
  <si>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</si>
  <si>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</si>
  <si>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</si>
  <si>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</si>
  <si>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</si>
  <si>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</si>
  <si>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</si>
  <si>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</si>
  <si>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</si>
  <si>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</si>
  <si>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</si>
  <si>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</si>
  <si>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</si>
  <si>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</si>
  <si>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</si>
  <si>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</si>
  <si>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</si>
  <si>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</si>
  <si>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</si>
  <si>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</si>
  <si>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</si>
  <si>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</si>
  <si>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</si>
  <si>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</si>
  <si>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</si>
  <si>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</si>
  <si>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</si>
  <si>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</si>
  <si>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</si>
  <si>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</si>
  <si>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</si>
  <si>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</si>
  <si>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</si>
  <si>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</si>
  <si>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</si>
  <si>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</si>
  <si>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</si>
  <si>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</si>
  <si>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</si>
  <si>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</si>
  <si>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</si>
  <si>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</si>
  <si>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</si>
  <si>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</si>
  <si>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</si>
  <si>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</si>
  <si>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</si>
  <si>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</si>
  <si>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</si>
  <si>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</si>
  <si>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</si>
  <si>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</si>
  <si>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</si>
  <si>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</si>
  <si>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</si>
  <si>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</si>
  <si>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</si>
  <si>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</si>
  <si>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</si>
  <si>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</si>
  <si>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</si>
  <si>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</si>
  <si>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</si>
  <si>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</si>
  <si>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</si>
  <si>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</si>
  <si>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</si>
  <si>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</si>
  <si>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</si>
  <si>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</si>
  <si>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</si>
  <si>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</si>
  <si>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</si>
  <si>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</si>
  <si>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</si>
  <si>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</si>
  <si>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</si>
  <si>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</si>
  <si>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</si>
  <si>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</si>
  <si>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</si>
  <si>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</si>
  <si>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</si>
  <si>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</si>
  <si>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</si>
  <si>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</si>
  <si>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</si>
  <si>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</si>
  <si>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</si>
  <si>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</si>
  <si>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</si>
  <si>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</si>
  <si>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</si>
  <si>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</si>
  <si>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</si>
  <si>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</si>
  <si>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</si>
  <si>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</si>
  <si>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</si>
  <si>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</si>
  <si>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</si>
  <si>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</si>
  <si>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</si>
  <si>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</si>
  <si>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</si>
  <si>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</si>
  <si>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</si>
  <si>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</si>
  <si>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</si>
  <si>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</si>
  <si>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</si>
  <si>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</si>
  <si>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</si>
  <si>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</si>
  <si>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</si>
  <si>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</si>
  <si>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</si>
  <si>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</si>
  <si>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</si>
  <si>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</si>
  <si>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</si>
  <si>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</si>
  <si>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</si>
  <si>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</si>
  <si>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</si>
  <si>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</si>
  <si>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</si>
  <si>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</si>
  <si>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</si>
  <si>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</si>
  <si>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</si>
  <si>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</si>
  <si>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</si>
  <si>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</si>
  <si>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</si>
  <si>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</si>
  <si>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</si>
  <si>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</si>
  <si>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</si>
  <si>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</si>
  <si>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</si>
  <si>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</si>
  <si>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</si>
  <si>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</si>
  <si>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</si>
  <si>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</si>
  <si>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</si>
  <si>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</si>
  <si>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</si>
  <si>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</si>
  <si>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</si>
  <si>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</si>
  <si>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</si>
  <si>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</si>
  <si>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</si>
  <si>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</si>
  <si>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</si>
  <si>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</si>
  <si>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</si>
  <si>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</si>
  <si>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</si>
  <si>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</si>
  <si>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</si>
  <si>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</si>
  <si>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</si>
  <si>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</si>
  <si>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</si>
  <si>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</si>
  <si>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</si>
  <si>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</si>
  <si>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</si>
  <si>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</si>
  <si>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</si>
  <si>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</si>
  <si>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</si>
  <si>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</si>
  <si>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</si>
  <si>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</si>
  <si>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</si>
  <si>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</si>
  <si>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</si>
  <si>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</si>
  <si>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</si>
  <si>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</si>
  <si>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</si>
  <si>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</si>
  <si>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</si>
  <si>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</si>
  <si>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</si>
  <si>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</si>
  <si>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</si>
  <si>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</si>
  <si>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</si>
  <si>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</si>
  <si>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</si>
  <si>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</si>
  <si>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</si>
  <si>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</si>
  <si>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</si>
  <si>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</si>
  <si>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</si>
  <si>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</si>
  <si>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</si>
  <si>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</si>
  <si>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</si>
  <si>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</si>
  <si>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</si>
  <si>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</si>
  <si>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</si>
  <si>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</si>
  <si>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</si>
  <si>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</si>
  <si>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</si>
  <si>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</si>
  <si>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</si>
  <si>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</si>
  <si>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</si>
  <si>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</si>
  <si>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</si>
  <si>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</si>
  <si>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</si>
  <si>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</si>
  <si>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</si>
  <si>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</si>
  <si>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</si>
  <si>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</si>
  <si>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</si>
  <si>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</si>
  <si>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</si>
  <si>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</si>
  <si>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</si>
  <si>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</si>
  <si>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</si>
  <si>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</si>
  <si>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</si>
  <si>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</si>
  <si>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</si>
  <si>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</si>
  <si>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</si>
  <si>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</si>
  <si>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</si>
  <si>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</si>
  <si>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</si>
  <si>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</si>
  <si>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</si>
  <si>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</si>
  <si>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</si>
  <si>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</si>
  <si>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</si>
  <si>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</si>
  <si>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</si>
  <si>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</si>
  <si>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</si>
  <si>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</si>
  <si>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</si>
  <si>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</si>
  <si>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</si>
  <si>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</si>
  <si>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</si>
  <si>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</si>
  <si>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</si>
  <si>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</si>
  <si>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</si>
  <si>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</si>
  <si>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</si>
  <si>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</si>
  <si>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</si>
  <si>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</si>
  <si>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</si>
  <si>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</si>
  <si>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</si>
  <si>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</si>
  <si>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</si>
  <si>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</si>
  <si>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</si>
  <si>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</si>
  <si>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</si>
  <si>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</si>
  <si>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</si>
  <si>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</si>
  <si>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</si>
  <si>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</si>
  <si>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</si>
  <si>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</si>
  <si>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</si>
  <si>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</si>
  <si>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</si>
  <si>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</si>
  <si>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</si>
  <si>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</si>
  <si>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</si>
  <si>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</si>
  <si>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</si>
  <si>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</si>
  <si>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</si>
  <si>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</si>
  <si>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</si>
  <si>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</si>
  <si>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</si>
  <si>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</si>
  <si>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</si>
  <si>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</si>
  <si>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</si>
  <si>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</si>
  <si>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</si>
  <si>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</si>
  <si>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</si>
  <si>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</si>
  <si>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</si>
  <si>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</si>
  <si>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</si>
  <si>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</si>
  <si>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</si>
  <si>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</si>
  <si>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</si>
  <si>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</si>
  <si>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</si>
  <si>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</si>
  <si>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</si>
  <si>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</si>
  <si>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</si>
  <si>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</si>
  <si>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</si>
  <si>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</si>
  <si>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</si>
  <si>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</si>
  <si>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</si>
  <si>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</si>
  <si>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</si>
  <si>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</si>
  <si>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</si>
  <si>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</si>
  <si>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</si>
  <si>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</si>
  <si>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</si>
  <si>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</si>
  <si>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</si>
  <si>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</si>
  <si>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</si>
  <si>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</si>
  <si>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</si>
  <si>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</si>
  <si>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</si>
  <si>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</si>
  <si>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</si>
  <si>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</si>
  <si>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</si>
  <si>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</si>
  <si>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</si>
  <si>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</si>
  <si>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</si>
  <si>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</si>
  <si>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</si>
  <si>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</si>
  <si>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</si>
  <si>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</si>
  <si>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</si>
  <si>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</si>
  <si>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</si>
  <si>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</si>
  <si>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</si>
  <si>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</si>
  <si>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</si>
  <si>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</si>
  <si>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</si>
  <si>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</si>
  <si>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</si>
  <si>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</si>
  <si>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</si>
  <si>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</si>
  <si>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</si>
  <si>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</si>
  <si>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</si>
  <si>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</si>
  <si>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</si>
  <si>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</si>
  <si>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</si>
  <si>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</si>
  <si>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</si>
  <si>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</si>
  <si>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</si>
  <si>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</si>
  <si>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</si>
  <si>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</si>
  <si>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</si>
  <si>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</si>
  <si>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</si>
  <si>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</si>
  <si>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</si>
  <si>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</si>
  <si>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</si>
  <si>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</si>
  <si>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</si>
  <si>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</si>
  <si>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</si>
  <si>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</si>
  <si>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</si>
  <si>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</si>
  <si>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</si>
  <si>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</si>
  <si>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</si>
  <si>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</si>
  <si>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</si>
  <si>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</si>
  <si>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</si>
  <si>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</si>
  <si>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</si>
  <si>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</si>
  <si>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</si>
  <si>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</si>
  <si>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</si>
  <si>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</si>
  <si>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</si>
  <si>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</si>
  <si>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</si>
  <si>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</si>
  <si>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</si>
  <si>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</si>
  <si>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</si>
  <si>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</si>
  <si>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</si>
  <si>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</si>
  <si>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</si>
  <si>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</si>
  <si>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</si>
  <si>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</si>
  <si>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</si>
  <si>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</si>
  <si>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</si>
  <si>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</si>
  <si>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</si>
  <si>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</si>
  <si>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</si>
  <si>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</si>
  <si>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</si>
  <si>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</si>
  <si>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</si>
  <si>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</si>
  <si>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</si>
  <si>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</si>
  <si>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</si>
  <si>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</si>
  <si>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</si>
  <si>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</si>
  <si>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</si>
  <si>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</si>
  <si>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</si>
  <si>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</si>
  <si>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</si>
  <si>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</si>
  <si>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</si>
  <si>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</si>
  <si>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</si>
  <si>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</si>
  <si>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</si>
  <si>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</si>
  <si>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</si>
  <si>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</si>
  <si>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</si>
  <si>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</si>
  <si>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</si>
  <si>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</si>
  <si>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</si>
  <si>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</si>
  <si>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</si>
  <si>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</si>
  <si>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</si>
  <si>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</si>
  <si>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</si>
  <si>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</si>
  <si>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</si>
  <si>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</si>
  <si>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</si>
  <si>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</si>
  <si>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</si>
  <si>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</si>
  <si>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</si>
  <si>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</si>
  <si>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</si>
  <si>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</si>
  <si>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</si>
  <si>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</si>
  <si>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</si>
  <si>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</si>
  <si>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</si>
  <si>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</si>
  <si>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</si>
  <si>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</si>
  <si>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</si>
  <si>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</si>
  <si>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</si>
  <si>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</si>
  <si>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</si>
  <si>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</si>
  <si>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</si>
  <si>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</si>
  <si>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</si>
  <si>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</si>
  <si>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</si>
  <si>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</si>
  <si>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</si>
  <si>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</si>
  <si>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</si>
  <si>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</si>
  <si>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</si>
  <si>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</si>
  <si>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</si>
  <si>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</si>
  <si>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</si>
  <si>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</si>
  <si>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</si>
  <si>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</si>
  <si>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</si>
  <si>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</si>
  <si>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</si>
  <si>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</si>
  <si>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</si>
  <si>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</si>
  <si>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</si>
  <si>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</si>
  <si>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</si>
  <si>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</si>
  <si>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</si>
  <si>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</si>
  <si>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</si>
  <si>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</si>
  <si>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</si>
  <si>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</si>
  <si>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</si>
  <si>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</si>
  <si>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</si>
  <si>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</si>
  <si>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</si>
  <si>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</si>
  <si>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</si>
  <si>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</si>
  <si>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</si>
  <si>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</si>
  <si>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</si>
  <si>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</si>
  <si>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</si>
  <si>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</si>
  <si>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</si>
  <si>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</si>
  <si>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</si>
  <si>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</si>
  <si>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</si>
  <si>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</si>
  <si>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</si>
  <si>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</si>
  <si>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</si>
  <si>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</si>
  <si>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</si>
  <si>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</si>
  <si>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</si>
  <si>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</si>
  <si>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</si>
  <si>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</si>
  <si>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</si>
  <si>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</si>
  <si>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</si>
  <si>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</si>
  <si>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</si>
  <si>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</si>
  <si>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</si>
  <si>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</si>
  <si>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</si>
  <si>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</si>
  <si>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</si>
  <si>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</si>
  <si>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</si>
  <si>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</si>
  <si>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</si>
  <si>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</si>
  <si>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</si>
  <si>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</si>
  <si>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</si>
  <si>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</si>
  <si>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</si>
  <si>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</si>
  <si>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</si>
  <si>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</si>
  <si>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</si>
  <si>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</si>
  <si>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</si>
  <si>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</si>
  <si>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</si>
  <si>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</si>
  <si>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</si>
  <si>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</si>
  <si>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</si>
  <si>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</si>
  <si>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</si>
  <si>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</si>
  <si>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</si>
  <si>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</si>
  <si>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</si>
  <si>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</si>
  <si>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</si>
  <si>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</si>
  <si>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</si>
  <si>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</si>
  <si>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</si>
  <si>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</si>
  <si>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</si>
  <si>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</si>
  <si>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</si>
  <si>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</si>
  <si>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</si>
  <si>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</si>
  <si>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</si>
  <si>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</si>
  <si>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</si>
  <si>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</si>
  <si>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</si>
  <si>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</si>
  <si>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</si>
  <si>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</si>
  <si>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</si>
  <si>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</si>
  <si>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</si>
  <si>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</si>
  <si>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</si>
  <si>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</si>
  <si>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</si>
  <si>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</si>
  <si>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</si>
  <si>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</si>
  <si>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</si>
  <si>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</si>
  <si>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</si>
  <si>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</si>
  <si>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</si>
  <si>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</si>
  <si>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</si>
  <si>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</si>
  <si>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</si>
  <si>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</si>
  <si>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</si>
  <si>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</si>
  <si>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</si>
  <si>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</si>
  <si>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</si>
  <si>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</si>
  <si>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</si>
  <si>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</si>
  <si>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</si>
  <si>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</si>
  <si>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</si>
  <si>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</si>
  <si>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</si>
  <si>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</si>
  <si>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</si>
  <si>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</si>
  <si>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</si>
  <si>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</si>
  <si>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</si>
  <si>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</si>
  <si>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</si>
  <si>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</si>
  <si>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</si>
  <si>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</si>
  <si>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</si>
  <si>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</si>
  <si>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</si>
  <si>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</si>
  <si>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</si>
  <si>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</si>
  <si>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</si>
  <si>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</si>
  <si>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</si>
  <si>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</si>
  <si>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</si>
  <si>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</si>
  <si>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</si>
  <si>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</si>
  <si>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</si>
  <si>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</si>
  <si>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</si>
  <si>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</si>
  <si>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</si>
  <si>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</si>
  <si>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</si>
  <si>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</si>
  <si>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</si>
  <si>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</si>
  <si>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</si>
  <si>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</si>
  <si>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</si>
  <si>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</si>
  <si>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</si>
  <si>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</si>
  <si>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</si>
  <si>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</si>
  <si>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</si>
  <si>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</si>
  <si>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</si>
  <si>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</si>
  <si>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</si>
  <si>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</si>
  <si>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</si>
  <si>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</si>
  <si>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</si>
  <si>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</si>
  <si>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</si>
  <si>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</si>
  <si>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</si>
  <si>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</si>
  <si>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</si>
  <si>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</si>
  <si>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</si>
  <si>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</si>
  <si>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</si>
  <si>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</si>
  <si>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</si>
  <si>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</si>
  <si>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</si>
  <si>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</si>
  <si>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</si>
  <si>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</si>
  <si>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</si>
  <si>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</si>
  <si>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</si>
  <si>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</si>
  <si>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</si>
  <si>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</si>
  <si>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</si>
  <si>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</si>
  <si>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</si>
  <si>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</si>
  <si>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</si>
  <si>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</si>
  <si>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</si>
  <si>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</si>
  <si>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</si>
  <si>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</si>
  <si>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</si>
  <si>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</si>
  <si>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</si>
  <si>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</si>
  <si>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</si>
  <si>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</si>
  <si>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</si>
  <si>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</si>
  <si>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</si>
  <si>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</si>
  <si>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</si>
  <si>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</si>
  <si>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</si>
  <si>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</si>
  <si>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</si>
  <si>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</si>
  <si>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</si>
  <si>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</si>
  <si>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</si>
  <si>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</si>
  <si>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</si>
  <si>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</si>
  <si>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</si>
  <si>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</si>
  <si>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</si>
  <si>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</si>
  <si>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</si>
  <si>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</si>
  <si>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</si>
  <si>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</si>
  <si>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</si>
  <si>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</si>
  <si>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</si>
  <si>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</si>
  <si>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</si>
  <si>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</si>
  <si>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</si>
  <si>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</si>
  <si>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</si>
  <si>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</si>
  <si>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</si>
  <si>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</si>
  <si>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</si>
  <si>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</si>
  <si>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</si>
  <si>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</si>
  <si>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</si>
  <si>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</si>
  <si>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</si>
  <si>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</si>
  <si>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</si>
  <si>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</si>
  <si>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</si>
  <si>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</si>
  <si>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</si>
  <si>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</si>
  <si>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</si>
  <si>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</si>
  <si>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</si>
  <si>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</si>
  <si>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</si>
  <si>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</si>
  <si>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</si>
  <si>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</si>
  <si>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</si>
  <si>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</si>
  <si>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</si>
  <si>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</si>
  <si>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</si>
  <si>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</si>
  <si>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</si>
  <si>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</si>
  <si>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</si>
  <si>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</si>
  <si>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</si>
  <si>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</si>
  <si>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</si>
  <si>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</si>
  <si>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</si>
  <si>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</si>
  <si>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</si>
  <si>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</si>
  <si>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</si>
  <si>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</si>
  <si>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</si>
  <si>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</si>
  <si>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</si>
  <si>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</si>
  <si>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</si>
  <si>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</si>
  <si>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</si>
  <si>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</si>
  <si>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</si>
  <si>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</si>
  <si>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</si>
  <si>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</si>
  <si>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</si>
  <si>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</si>
  <si>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</si>
  <si>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</si>
  <si>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</si>
  <si>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</si>
  <si>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</si>
  <si>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</si>
  <si>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</si>
  <si>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</si>
  <si>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</si>
  <si>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</si>
  <si>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</si>
  <si>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</si>
  <si>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</si>
  <si>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</si>
  <si>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</si>
  <si>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</si>
  <si>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</si>
  <si>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</si>
  <si>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</si>
  <si>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</si>
  <si>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</si>
  <si>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</si>
  <si>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</si>
  <si>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</si>
  <si>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</si>
  <si>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</si>
  <si>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</si>
  <si>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</si>
  <si>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</si>
  <si>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</si>
  <si>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</si>
  <si>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</si>
  <si>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</si>
  <si>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</si>
  <si>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</si>
  <si>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</si>
  <si>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</si>
  <si>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</si>
  <si>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</si>
  <si>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</si>
  <si>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</si>
  <si>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</si>
  <si>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</si>
  <si>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</si>
  <si>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</si>
  <si>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</si>
  <si>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</si>
  <si>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</si>
  <si>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</si>
  <si>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</si>
  <si>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</si>
  <si>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</si>
  <si>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</si>
  <si>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</si>
  <si>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</si>
  <si>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</si>
  <si>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</si>
  <si>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</si>
  <si>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</si>
  <si>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</si>
  <si>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</si>
  <si>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</si>
  <si>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</si>
  <si>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</si>
  <si>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</si>
  <si>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</si>
  <si>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</si>
  <si>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</si>
  <si>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</si>
  <si>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</si>
  <si>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</si>
  <si>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</si>
  <si>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</si>
  <si>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</si>
  <si>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</si>
  <si>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</si>
  <si>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</si>
  <si>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</si>
  <si>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</si>
  <si>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</si>
  <si>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</si>
  <si>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</si>
  <si>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</si>
  <si>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</si>
  <si>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</si>
  <si>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</si>
  <si>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</si>
  <si>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</si>
  <si>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</si>
  <si>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</si>
  <si>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</si>
  <si>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</si>
  <si>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</si>
  <si>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</si>
  <si>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</si>
  <si>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</si>
  <si>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</si>
  <si>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</si>
  <si>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</si>
  <si>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</si>
  <si>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</si>
  <si>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</si>
  <si>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</si>
  <si>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</si>
  <si>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</si>
  <si>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</si>
  <si>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</si>
  <si>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</si>
  <si>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</si>
  <si>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</si>
  <si>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</si>
  <si>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</si>
  <si>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</si>
  <si>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</si>
  <si>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</si>
  <si>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</si>
  <si>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</si>
  <si>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</si>
  <si>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</si>
  <si>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</si>
  <si>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</si>
  <si>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</si>
  <si>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</si>
  <si>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</si>
  <si>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</si>
  <si>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</si>
  <si>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</si>
  <si>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</si>
  <si>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</si>
  <si>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</si>
  <si>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</si>
  <si>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</si>
  <si>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</si>
  <si>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</si>
  <si>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</si>
  <si>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</si>
  <si>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</si>
  <si>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</si>
  <si>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</si>
  <si>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</si>
  <si>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</si>
  <si>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</si>
  <si>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</si>
  <si>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</si>
  <si>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</si>
  <si>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</si>
  <si>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</si>
  <si>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</si>
  <si>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</si>
  <si>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</si>
  <si>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</si>
  <si>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</si>
  <si>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</si>
  <si>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</si>
  <si>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</si>
  <si>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</si>
  <si>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</si>
  <si>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</si>
  <si>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</si>
  <si>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</si>
  <si>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</si>
  <si>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</si>
  <si>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</si>
  <si>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</si>
  <si>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</si>
  <si>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</si>
  <si>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</si>
  <si>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</si>
  <si>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</si>
  <si>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</si>
  <si>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</si>
  <si>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</si>
  <si>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</si>
  <si>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</si>
  <si>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</si>
  <si>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</si>
  <si>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</si>
  <si>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</si>
  <si>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</si>
  <si>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</si>
  <si>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</si>
  <si>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</si>
  <si>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</si>
  <si>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</si>
  <si>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</si>
  <si>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</si>
  <si>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</si>
  <si>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</si>
  <si>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</si>
  <si>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</si>
  <si>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</si>
  <si>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</si>
  <si>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</si>
  <si>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</si>
  <si>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</si>
  <si>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</si>
  <si>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</si>
  <si>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</si>
  <si>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</si>
  <si>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</si>
  <si>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</si>
  <si>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</si>
  <si>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</si>
  <si>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</si>
  <si>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</si>
  <si>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</si>
  <si>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</si>
  <si>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</si>
  <si>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</si>
  <si>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</si>
  <si>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</si>
  <si>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</si>
  <si>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</si>
  <si>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</si>
  <si>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</si>
  <si>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</si>
  <si>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</si>
  <si>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</si>
  <si>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</si>
  <si>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</si>
  <si>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</si>
  <si>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</si>
  <si>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</si>
  <si>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</si>
  <si>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</si>
  <si>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</si>
  <si>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</si>
  <si>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</si>
  <si>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</si>
  <si>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</si>
  <si>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</si>
  <si>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</si>
  <si>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</si>
  <si>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</si>
  <si>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</si>
  <si>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</si>
  <si>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</si>
  <si>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</si>
  <si>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</si>
  <si>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</si>
  <si>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</si>
  <si>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</si>
  <si>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</si>
  <si>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</si>
  <si>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</si>
  <si>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</si>
  <si>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</si>
  <si>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</si>
  <si>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</si>
  <si>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</si>
  <si>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</si>
  <si>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</si>
  <si>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</si>
  <si>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</si>
  <si>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</si>
  <si>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</si>
  <si>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</si>
  <si>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</si>
  <si>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</si>
  <si>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</si>
  <si>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</si>
  <si>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</si>
  <si>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</si>
  <si>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</si>
  <si>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</si>
  <si>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</si>
  <si>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</si>
  <si>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</si>
  <si>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</si>
  <si>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</si>
  <si>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</si>
  <si>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</si>
  <si>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</si>
  <si>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</si>
  <si>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</si>
  <si>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</si>
  <si>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</si>
  <si>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</si>
  <si>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</si>
  <si>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</si>
  <si>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</si>
  <si>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</si>
  <si>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</si>
  <si>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</si>
  <si>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</si>
  <si>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</si>
  <si>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</si>
  <si>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</si>
  <si>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</si>
  <si>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</si>
  <si>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</si>
  <si>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</si>
  <si>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</si>
  <si>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</si>
  <si>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</si>
  <si>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</si>
  <si>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</si>
  <si>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</si>
  <si>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</si>
  <si>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</si>
  <si>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</si>
  <si>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</si>
  <si>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</si>
  <si>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</si>
  <si>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</si>
  <si>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</si>
  <si>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</si>
  <si>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</si>
  <si>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</si>
  <si>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</si>
  <si>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</si>
  <si>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</si>
  <si>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</si>
  <si>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</si>
  <si>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</si>
  <si>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</si>
  <si>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</si>
  <si>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</si>
  <si>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</si>
  <si>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</si>
  <si>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</si>
  <si>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</si>
  <si>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</si>
  <si>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</si>
  <si>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</si>
  <si>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</si>
  <si>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</si>
  <si>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</si>
  <si>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</si>
  <si>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</si>
  <si>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</si>
  <si>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</si>
  <si>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</si>
  <si>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</si>
  <si>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</si>
  <si>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</si>
  <si>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</si>
  <si>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</si>
  <si>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</si>
  <si>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</si>
  <si>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</si>
  <si>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</si>
  <si>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</si>
  <si>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</si>
  <si>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</si>
  <si>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</si>
  <si>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</si>
  <si>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</si>
  <si>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</si>
  <si>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</si>
  <si>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</si>
  <si>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</si>
  <si>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</si>
  <si>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</si>
  <si>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</si>
  <si>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</si>
  <si>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</si>
  <si>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</si>
  <si>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</si>
  <si>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</si>
  <si>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</si>
  <si>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</si>
  <si>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</si>
  <si>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</si>
  <si>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</si>
  <si>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</si>
  <si>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</si>
  <si>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</si>
  <si>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</si>
  <si>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</si>
  <si>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</si>
  <si>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</si>
  <si>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</si>
  <si>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</si>
  <si>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</si>
  <si>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</si>
  <si>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</si>
  <si>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</si>
  <si>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</si>
  <si>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</si>
  <si>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</si>
  <si>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</si>
  <si>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</si>
  <si>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</si>
  <si>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</si>
  <si>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</si>
  <si>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</si>
  <si>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</si>
  <si>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</si>
  <si>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</si>
  <si>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</si>
  <si>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</si>
  <si>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</si>
  <si>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</si>
  <si>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</si>
  <si>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</si>
  <si>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</si>
  <si>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</si>
  <si>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</si>
  <si>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</si>
  <si>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</si>
  <si>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</si>
  <si>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</si>
  <si>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</si>
  <si>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</si>
  <si>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</si>
  <si>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</si>
  <si>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</si>
  <si>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</si>
  <si>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</si>
  <si>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</si>
  <si>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</si>
  <si>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</si>
  <si>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</si>
  <si>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</si>
  <si>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</si>
  <si>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</si>
  <si>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</si>
  <si>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</si>
  <si>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</si>
  <si>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</si>
  <si>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</si>
  <si>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</si>
  <si>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</si>
  <si>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</si>
  <si>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</si>
  <si>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</si>
  <si>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</si>
  <si>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</si>
  <si>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</si>
  <si>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</si>
  <si>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</si>
  <si>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</si>
  <si>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</si>
  <si>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</si>
  <si>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</si>
  <si>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</si>
  <si>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</si>
  <si>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</si>
  <si>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</si>
  <si>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</si>
  <si>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</si>
  <si>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</si>
  <si>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</si>
  <si>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</si>
  <si>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</si>
  <si>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</si>
  <si>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</si>
  <si>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</si>
  <si>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</si>
  <si>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</si>
  <si>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</si>
  <si>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</si>
  <si>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</si>
  <si>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</si>
  <si>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</si>
  <si>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</si>
  <si>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</si>
  <si>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</si>
  <si>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</si>
  <si>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</si>
  <si>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</si>
  <si>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</si>
  <si>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</si>
  <si>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</si>
  <si>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</si>
  <si>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</si>
  <si>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</si>
  <si>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</si>
  <si>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</si>
  <si>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</si>
  <si>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</si>
  <si>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</si>
  <si>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</si>
  <si>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</si>
  <si>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</si>
  <si>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</si>
  <si>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</si>
  <si>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</si>
  <si>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</si>
  <si>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</si>
  <si>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</si>
  <si>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</si>
  <si>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</si>
  <si>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</si>
  <si>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</si>
  <si>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</si>
  <si>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</si>
  <si>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</si>
  <si>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</si>
  <si>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</si>
  <si>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</si>
  <si>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</si>
  <si>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</si>
  <si>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</si>
  <si>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</si>
  <si>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</si>
  <si>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</si>
  <si>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</si>
  <si>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</si>
  <si>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</si>
  <si>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</si>
  <si>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</si>
  <si>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</si>
  <si>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</si>
  <si>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</si>
  <si>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</si>
  <si>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</si>
  <si>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</si>
  <si>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</si>
  <si>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</si>
  <si>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</si>
  <si>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</si>
  <si>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</si>
  <si>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</si>
  <si>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</si>
  <si>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</si>
  <si>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</si>
  <si>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</si>
  <si>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</si>
  <si>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</si>
  <si>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</si>
  <si>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</si>
  <si>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</si>
  <si>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</si>
  <si>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</si>
  <si>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</si>
  <si>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</si>
  <si>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</si>
  <si>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</si>
  <si>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</si>
  <si>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</si>
  <si>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</si>
  <si>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</si>
  <si>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</si>
  <si>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</si>
  <si>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</si>
  <si>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</si>
  <si>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</si>
  <si>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</si>
  <si>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</si>
  <si>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</si>
  <si>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</si>
  <si>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</si>
  <si>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</si>
  <si>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</si>
  <si>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</si>
  <si>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</si>
  <si>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</si>
  <si>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</si>
  <si>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</si>
  <si>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</si>
  <si>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</si>
  <si>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</si>
  <si>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</si>
  <si>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</si>
  <si>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</si>
  <si>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</si>
  <si>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</si>
  <si>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</si>
  <si>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</si>
  <si>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</si>
  <si>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</si>
  <si>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</si>
  <si>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</si>
  <si>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</si>
  <si>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</si>
  <si>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</si>
  <si>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</si>
  <si>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</si>
  <si>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</si>
  <si>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</si>
  <si>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</si>
  <si>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</si>
  <si>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</si>
  <si>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</si>
  <si>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</si>
  <si>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</si>
  <si>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</si>
  <si>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</si>
  <si>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</si>
  <si>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</si>
  <si>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</si>
  <si>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</si>
  <si>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</si>
  <si>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</si>
  <si>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</si>
  <si>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</si>
  <si>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</si>
  <si>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</si>
  <si>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</si>
  <si>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</si>
  <si>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</si>
  <si>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</si>
  <si>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</si>
  <si>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</si>
  <si>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</si>
  <si>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</si>
  <si>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</si>
  <si>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</si>
  <si>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</si>
  <si>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</si>
  <si>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</si>
  <si>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</si>
  <si>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</si>
  <si>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</si>
  <si>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</si>
  <si>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</si>
  <si>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</si>
  <si>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</si>
  <si>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</si>
  <si>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</si>
  <si>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</si>
  <si>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</si>
  <si>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</si>
  <si>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</si>
  <si>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</si>
  <si>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</si>
  <si>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</si>
  <si>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</si>
  <si>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</si>
  <si>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</si>
  <si>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</si>
  <si>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</si>
  <si>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</si>
  <si>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</si>
  <si>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</si>
  <si>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</si>
  <si>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</si>
  <si>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</si>
  <si>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</si>
  <si>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</si>
  <si>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</si>
  <si>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</si>
  <si>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</si>
  <si>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</si>
  <si>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</si>
  <si>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</si>
  <si>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</si>
  <si>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</si>
  <si>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</si>
  <si>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</si>
  <si>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</si>
  <si>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</si>
  <si>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</si>
  <si>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</si>
  <si>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</si>
  <si>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</si>
  <si>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</si>
  <si>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</si>
  <si>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</si>
  <si>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</si>
  <si>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</si>
  <si>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</si>
  <si>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</si>
  <si>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</si>
  <si>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</si>
  <si>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</si>
  <si>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</si>
  <si>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</si>
  <si>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</si>
  <si>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</si>
  <si>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</si>
  <si>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</si>
  <si>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</si>
  <si>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</si>
  <si>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</si>
  <si>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</si>
  <si>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</si>
  <si>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</si>
  <si>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</si>
  <si>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</si>
  <si>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</si>
  <si>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</si>
  <si>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</si>
  <si>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</si>
  <si>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</si>
  <si>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</si>
  <si>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</si>
  <si>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</si>
  <si>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</si>
  <si>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</si>
  <si>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</si>
  <si>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</si>
  <si>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</si>
  <si>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</si>
  <si>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</si>
  <si>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</si>
  <si>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</si>
  <si>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</si>
  <si>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</si>
  <si>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</si>
  <si>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</si>
  <si>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</si>
  <si>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</si>
  <si>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</si>
  <si>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</si>
  <si>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</si>
  <si>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</si>
  <si>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</si>
  <si>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</si>
  <si>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</si>
  <si>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</si>
  <si>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</si>
  <si>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</si>
  <si>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</si>
  <si>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</si>
  <si>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</si>
  <si>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</si>
  <si>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</si>
  <si>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</si>
  <si>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</si>
  <si>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</si>
  <si>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</si>
  <si>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</si>
  <si>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</si>
  <si>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</si>
  <si>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</si>
  <si>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</si>
  <si>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</si>
  <si>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</si>
  <si>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</si>
  <si>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</si>
  <si>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</si>
  <si>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</si>
  <si>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</si>
  <si>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</si>
  <si>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</si>
  <si>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</si>
  <si>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</si>
  <si>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</si>
  <si>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</si>
  <si>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</si>
  <si>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</si>
  <si>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</si>
  <si>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</si>
  <si>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</si>
  <si>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</si>
  <si>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</si>
  <si>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</si>
  <si>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</si>
  <si>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</si>
  <si>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</si>
  <si>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</si>
  <si>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</si>
  <si>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</si>
  <si>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</si>
  <si>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</si>
  <si>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</si>
  <si>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</si>
  <si>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</si>
  <si>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</si>
  <si>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</si>
  <si>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</si>
  <si>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</si>
  <si>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</si>
  <si>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</si>
  <si>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</si>
  <si>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</si>
  <si>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</si>
  <si>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</si>
  <si>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</si>
  <si>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</si>
  <si>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</si>
  <si>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</si>
  <si>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</si>
  <si>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</si>
  <si>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</si>
  <si>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</si>
  <si>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</si>
  <si>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</si>
  <si>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</si>
  <si>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</si>
  <si>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</si>
  <si>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</si>
  <si>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</si>
  <si>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</si>
  <si>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</si>
  <si>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</si>
  <si>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</si>
  <si>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</si>
  <si>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</si>
  <si>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</si>
  <si>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</si>
  <si>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</si>
  <si>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</si>
  <si>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</si>
  <si>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</si>
  <si>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</si>
  <si>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</si>
  <si>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</si>
  <si>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</si>
  <si>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</si>
  <si>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</si>
  <si>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</si>
  <si>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</si>
  <si>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</si>
  <si>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</si>
  <si>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</si>
  <si>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</si>
  <si>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</si>
  <si>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</si>
  <si>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</si>
  <si>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</si>
  <si>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</si>
  <si>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</si>
  <si>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</si>
  <si>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</si>
  <si>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</si>
  <si>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</si>
  <si>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</si>
  <si>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</si>
  <si>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</si>
  <si>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</si>
  <si>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</si>
  <si>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</si>
  <si>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</si>
  <si>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</si>
  <si>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</si>
  <si>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</si>
  <si>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</si>
  <si>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</si>
  <si>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</si>
  <si>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</si>
  <si>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</si>
  <si>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</si>
  <si>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</si>
  <si>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</si>
  <si>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</si>
  <si>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</si>
  <si>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</si>
  <si>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</si>
  <si>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</si>
  <si>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</si>
  <si>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</si>
  <si>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</si>
  <si>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</si>
  <si>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</si>
  <si>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</si>
  <si>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</si>
  <si>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</si>
  <si>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</si>
  <si>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</si>
  <si>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</si>
  <si>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</si>
  <si>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</si>
  <si>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</si>
  <si>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</si>
  <si>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</si>
  <si>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</si>
  <si>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</si>
  <si>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</si>
  <si>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</si>
  <si>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</si>
  <si>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</si>
  <si>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</si>
  <si>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</si>
  <si>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</si>
  <si>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</si>
  <si>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</si>
  <si>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</si>
  <si>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</si>
  <si>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</si>
  <si>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</si>
  <si>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</si>
  <si>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</si>
  <si>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</si>
  <si>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</si>
  <si>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</si>
  <si>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</si>
  <si>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</si>
  <si>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</si>
  <si>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</si>
  <si>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</si>
  <si>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</si>
  <si>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</si>
  <si>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</si>
  <si>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</si>
  <si>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</si>
  <si>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</si>
  <si>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</si>
  <si>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</si>
  <si>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</si>
  <si>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</si>
  <si>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</si>
  <si>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</si>
  <si>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</si>
  <si>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</si>
  <si>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</si>
  <si>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</si>
  <si>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</si>
  <si>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</si>
  <si>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</si>
  <si>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</si>
  <si>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</si>
  <si>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</si>
  <si>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</si>
  <si>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</si>
  <si>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</si>
  <si>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</si>
  <si>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</si>
  <si>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</si>
  <si>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</si>
  <si>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</si>
  <si>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</si>
  <si>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</si>
  <si>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</si>
  <si>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</si>
  <si>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</si>
  <si>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</si>
  <si>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</si>
  <si>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</si>
  <si>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</si>
  <si>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</si>
  <si>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</si>
  <si>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</si>
  <si>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</si>
  <si>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</si>
  <si>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</si>
  <si>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</si>
  <si>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</si>
  <si>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</si>
  <si>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</si>
  <si>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</si>
  <si>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</si>
  <si>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</si>
  <si>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</si>
  <si>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</si>
  <si>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</si>
  <si>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</si>
  <si>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</si>
  <si>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</si>
  <si>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</si>
  <si>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</si>
  <si>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</si>
  <si>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</si>
  <si>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</si>
  <si>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</si>
  <si>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</si>
  <si>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</si>
  <si>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</si>
  <si>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</si>
  <si>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</si>
  <si>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</si>
  <si>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</si>
  <si>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</si>
  <si>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</si>
  <si>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</si>
  <si>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</si>
  <si>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</si>
  <si>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</si>
  <si>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</si>
  <si>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</si>
  <si>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</si>
  <si>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</si>
  <si>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</si>
  <si>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</si>
  <si>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</si>
  <si>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</si>
  <si>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</si>
  <si>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</si>
  <si>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</si>
  <si>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</si>
  <si>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</si>
  <si>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</si>
  <si>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</si>
  <si>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</si>
  <si>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</si>
  <si>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</si>
  <si>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</si>
  <si>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</si>
  <si>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</si>
  <si>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</si>
  <si>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</si>
  <si>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</si>
  <si>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</si>
  <si>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</si>
  <si>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</si>
  <si>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</si>
  <si>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</si>
  <si>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</si>
  <si>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</si>
  <si>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</si>
  <si>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</si>
  <si>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</si>
  <si>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</si>
  <si>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</si>
  <si>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</si>
  <si>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</si>
  <si>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</si>
  <si>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</si>
  <si>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</si>
  <si>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</si>
  <si>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</si>
  <si>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</si>
  <si>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</si>
  <si>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</si>
  <si>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</si>
  <si>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</si>
  <si>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</si>
  <si>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</si>
  <si>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</si>
  <si>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</si>
  <si>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</si>
  <si>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</si>
  <si>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</si>
  <si>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</si>
  <si>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</si>
  <si>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</si>
  <si>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</si>
  <si>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</si>
  <si>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</si>
  <si>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</si>
  <si>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</si>
  <si>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</si>
  <si>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</si>
  <si>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</si>
  <si>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</si>
  <si>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</si>
  <si>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</si>
  <si>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</si>
  <si>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</si>
  <si>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</si>
  <si>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</si>
  <si>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</si>
  <si>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</si>
  <si>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</si>
  <si>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</si>
  <si>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</si>
  <si>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</si>
  <si>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</si>
  <si>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</si>
  <si>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</si>
  <si>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</si>
  <si>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</si>
  <si>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</si>
  <si>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</si>
  <si>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</si>
  <si>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</si>
  <si>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</si>
  <si>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</si>
  <si>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</si>
  <si>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</si>
  <si>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</si>
  <si>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</si>
  <si>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</si>
  <si>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</si>
  <si>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</si>
  <si>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</si>
  <si>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</si>
  <si>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</si>
  <si>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</si>
  <si>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</si>
  <si>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</si>
  <si>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</si>
  <si>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</si>
  <si>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</si>
  <si>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</si>
  <si>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</si>
  <si>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</si>
  <si>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</si>
  <si>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</si>
  <si>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</si>
  <si>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</si>
  <si>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</si>
  <si>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</si>
  <si>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</si>
  <si>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</si>
  <si>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</si>
  <si>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</si>
  <si>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</si>
  <si>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</si>
  <si>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</si>
  <si>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</si>
  <si>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</si>
  <si>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</si>
  <si>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</si>
  <si>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</si>
  <si>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</si>
  <si>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</si>
  <si>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</si>
  <si>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</si>
  <si>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</si>
  <si>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</si>
  <si>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</si>
  <si>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</si>
  <si>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</si>
  <si>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</si>
  <si>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</si>
  <si>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</si>
  <si>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</si>
  <si>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</si>
  <si>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</si>
  <si>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</si>
  <si>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</si>
  <si>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</si>
  <si>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</si>
  <si>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</si>
  <si>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</si>
  <si>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</si>
  <si>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</si>
  <si>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</si>
  <si>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</si>
  <si>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</si>
  <si>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</si>
  <si>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</si>
  <si>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</si>
  <si>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</si>
  <si>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</si>
  <si>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</si>
  <si>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</si>
  <si>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</si>
  <si>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</si>
  <si>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</si>
  <si>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</si>
  <si>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</si>
  <si>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</si>
  <si>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</si>
  <si>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</si>
  <si>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</si>
  <si>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</si>
  <si>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</si>
  <si>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</si>
  <si>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</si>
  <si>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</si>
  <si>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</si>
  <si>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</si>
  <si>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</si>
  <si>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</si>
  <si>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</si>
  <si>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</si>
  <si>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</si>
  <si>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</si>
  <si>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</si>
  <si>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</si>
  <si>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</si>
  <si>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</si>
  <si>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</si>
  <si>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</si>
  <si>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</si>
  <si>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</si>
  <si>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</si>
  <si>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</si>
  <si>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</si>
  <si>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</si>
  <si>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</si>
  <si>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</si>
  <si>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</si>
  <si>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</si>
  <si>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</si>
  <si>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</si>
  <si>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</si>
  <si>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</si>
  <si>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</si>
  <si>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</si>
  <si>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</si>
  <si>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</si>
  <si>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</si>
  <si>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</si>
  <si>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</si>
  <si>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</si>
  <si>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</si>
  <si>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</si>
  <si>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</si>
  <si>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</si>
  <si>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</si>
  <si>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</si>
  <si>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</si>
  <si>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</si>
  <si>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</si>
  <si>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</si>
  <si>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</si>
  <si>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</si>
  <si>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</si>
  <si>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</si>
  <si>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</si>
  <si>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</si>
  <si>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</si>
  <si>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</si>
  <si>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</si>
  <si>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</si>
  <si>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</si>
  <si>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</si>
  <si>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</si>
  <si>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</si>
  <si>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</si>
  <si>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</si>
  <si>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</si>
  <si>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</si>
  <si>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</si>
  <si>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</si>
  <si>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</si>
  <si>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</si>
  <si>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</si>
  <si>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</si>
  <si>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</si>
  <si>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</si>
  <si>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</si>
  <si>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</si>
  <si>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</si>
  <si>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</si>
  <si>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</si>
  <si>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</si>
  <si>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</si>
  <si>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</si>
  <si>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</si>
  <si>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</si>
  <si>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</si>
  <si>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</si>
  <si>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</si>
  <si>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</si>
  <si>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</si>
  <si>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</si>
  <si>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</si>
  <si>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</si>
  <si>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</si>
  <si>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</si>
  <si>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</si>
  <si>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</si>
  <si>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</si>
  <si>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</si>
  <si>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</si>
  <si>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</si>
  <si>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</si>
  <si>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</si>
  <si>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</si>
  <si>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</si>
  <si>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</si>
  <si>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</si>
  <si>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</si>
  <si>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</si>
  <si>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</si>
  <si>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</si>
  <si>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</si>
  <si>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</si>
  <si>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</si>
  <si>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</si>
  <si>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</si>
  <si>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</si>
  <si>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</si>
  <si>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</si>
  <si>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</si>
  <si>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</si>
  <si>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</si>
  <si>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</si>
  <si>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</si>
  <si>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</si>
  <si>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</si>
  <si>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</si>
  <si>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</si>
  <si>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</si>
  <si>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</si>
  <si>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</si>
  <si>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</si>
  <si>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</si>
  <si>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</si>
  <si>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</si>
  <si>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</si>
  <si>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</si>
  <si>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</si>
  <si>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</si>
  <si>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</si>
  <si>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</si>
  <si>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</si>
  <si>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</si>
  <si>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</si>
  <si>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</si>
  <si>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</si>
  <si>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</si>
  <si>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</si>
  <si>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</si>
  <si>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</si>
  <si>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</si>
  <si>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</si>
  <si>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</si>
  <si>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</si>
  <si>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</si>
  <si>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</si>
  <si>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</si>
  <si>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</si>
  <si>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</si>
  <si>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</si>
  <si>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</si>
  <si>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</si>
  <si>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</si>
  <si>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</si>
  <si>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</si>
  <si>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</si>
  <si>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</si>
  <si>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</si>
  <si>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</si>
  <si>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</si>
  <si>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</si>
  <si>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</si>
  <si>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</si>
  <si>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</si>
  <si>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</si>
  <si>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</si>
  <si>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</si>
  <si>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</si>
  <si>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</si>
  <si>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</si>
  <si>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</si>
  <si>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</si>
  <si>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</si>
  <si>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</si>
  <si>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</si>
  <si>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</si>
  <si>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</si>
  <si>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</si>
  <si>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</si>
  <si>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</si>
  <si>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</si>
  <si>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</si>
  <si>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</si>
  <si>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</si>
  <si>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</si>
  <si>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</si>
  <si>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</si>
  <si>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</si>
  <si>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</si>
  <si>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</si>
  <si>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</si>
  <si>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</si>
  <si>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</si>
  <si>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</si>
  <si>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</si>
  <si>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</si>
  <si>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</si>
  <si>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</si>
  <si>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</si>
  <si>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</si>
  <si>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</si>
  <si>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</si>
  <si>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</si>
  <si>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</si>
  <si>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</si>
  <si>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</si>
  <si>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</si>
  <si>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</si>
  <si>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</si>
  <si>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</si>
  <si>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</si>
  <si>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</si>
  <si>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</si>
  <si>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</si>
  <si>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</si>
  <si>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</si>
  <si>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</si>
  <si>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</si>
  <si>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</si>
  <si>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</si>
  <si>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</si>
  <si>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</si>
  <si>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</si>
  <si>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</si>
  <si>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</si>
  <si>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</si>
  <si>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</si>
  <si>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</si>
  <si>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</si>
  <si>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</si>
  <si>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</si>
  <si>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</si>
  <si>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</si>
  <si>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</si>
  <si>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</si>
  <si>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</si>
  <si>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</si>
  <si>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</si>
  <si>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</si>
  <si>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</si>
  <si>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</si>
  <si>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</si>
  <si>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</si>
  <si>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</si>
  <si>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</si>
  <si>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</si>
  <si>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</si>
  <si>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</si>
  <si>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</si>
  <si>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</si>
  <si>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</si>
  <si>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</si>
  <si>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</si>
  <si>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</si>
  <si>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</si>
  <si>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</si>
  <si>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</si>
  <si>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</si>
  <si>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</si>
  <si>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</si>
  <si>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</si>
  <si>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</si>
  <si>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</si>
  <si>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</si>
  <si>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</si>
  <si>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</si>
  <si>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</si>
  <si>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</si>
  <si>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</si>
  <si>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</si>
  <si>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</si>
  <si>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</si>
  <si>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</si>
  <si>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</si>
  <si>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</si>
  <si>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</si>
  <si>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</si>
  <si>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</si>
  <si>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</si>
  <si>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</si>
  <si>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</si>
  <si>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</si>
  <si>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</si>
  <si>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</si>
  <si>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</si>
  <si>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</si>
  <si>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</si>
  <si>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</si>
  <si>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</si>
  <si>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</si>
  <si>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</si>
  <si>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</si>
  <si>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</si>
  <si>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</si>
  <si>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</si>
  <si>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</si>
  <si>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</si>
  <si>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</si>
  <si>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</si>
  <si>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</si>
  <si>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</si>
  <si>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</si>
  <si>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</si>
  <si>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</si>
  <si>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</si>
  <si>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</si>
  <si>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</si>
  <si>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</si>
  <si>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</si>
  <si>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</si>
  <si>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</si>
  <si>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</si>
  <si>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</si>
  <si>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</si>
  <si>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</si>
  <si>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</si>
  <si>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</si>
  <si>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</si>
  <si>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</si>
  <si>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</si>
  <si>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</si>
  <si>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</si>
  <si>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</si>
  <si>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</si>
  <si>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</si>
  <si>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</si>
  <si>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</si>
  <si>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</si>
  <si>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</si>
  <si>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</si>
  <si>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</si>
  <si>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</si>
  <si>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</si>
  <si>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</si>
  <si>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</si>
  <si>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</si>
  <si>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</si>
  <si>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</si>
  <si>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</si>
  <si>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</si>
  <si>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</si>
  <si>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</si>
  <si>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</si>
  <si>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</si>
  <si>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</si>
  <si>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</si>
  <si>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</si>
  <si>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</si>
  <si>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</si>
  <si>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</si>
  <si>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</si>
  <si>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</si>
  <si>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</si>
  <si>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</si>
  <si>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</si>
  <si>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</si>
  <si>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</si>
  <si>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</si>
  <si>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</si>
  <si>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</si>
  <si>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</si>
  <si>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</si>
  <si>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</si>
  <si>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</si>
  <si>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</si>
  <si>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</si>
  <si>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</si>
  <si>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</si>
  <si>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</si>
  <si>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</si>
  <si>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</si>
  <si>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</si>
  <si>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</si>
  <si>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</si>
  <si>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</si>
  <si>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</si>
  <si>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</si>
  <si>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</si>
  <si>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</si>
  <si>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</si>
  <si>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</si>
  <si>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</si>
  <si>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</si>
  <si>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</si>
  <si>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</si>
  <si>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</si>
  <si>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</si>
  <si>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</si>
  <si>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</si>
  <si>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</si>
  <si>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</si>
  <si>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</si>
  <si>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</si>
  <si>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</si>
  <si>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</si>
  <si>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</si>
  <si>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</si>
  <si>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</si>
  <si>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</si>
  <si>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</si>
  <si>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</si>
  <si>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</si>
  <si>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</si>
  <si>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</si>
  <si>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</si>
  <si>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</si>
  <si>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</si>
  <si>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</si>
  <si>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</si>
  <si>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</si>
  <si>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</si>
  <si>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</si>
  <si>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</si>
  <si>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</si>
  <si>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</si>
  <si>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</si>
  <si>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</si>
  <si>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</si>
  <si>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</si>
  <si>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</si>
  <si>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</si>
  <si>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</si>
  <si>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</si>
  <si>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</si>
  <si>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</si>
  <si>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</si>
  <si>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</si>
  <si>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</si>
  <si>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</si>
  <si>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</si>
  <si>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</si>
  <si>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</si>
  <si>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</si>
  <si>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</si>
  <si>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</si>
  <si>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</si>
  <si>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</si>
  <si>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</si>
  <si>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</si>
  <si>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</si>
  <si>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</si>
  <si>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</si>
  <si>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</si>
  <si>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</si>
  <si>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</si>
  <si>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</si>
  <si>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</si>
  <si>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</si>
  <si>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</si>
  <si>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</si>
  <si>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</si>
  <si>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</si>
  <si>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</si>
  <si>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</si>
  <si>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</si>
  <si>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</si>
  <si>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</si>
  <si>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</si>
  <si>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</si>
  <si>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</si>
  <si>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</si>
  <si>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</si>
  <si>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</si>
  <si>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</si>
  <si>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</si>
  <si>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DE COTIPORA</t>
  </si>
  <si>
    <t>90898487000164</t>
  </si>
  <si>
    <t>SERVIÇOS PRELIMINARES</t>
  </si>
  <si>
    <t>MOVIMENTAÇÃO DE MOBILIÁRIO DURANTE A EXECUÇÃO DOS SERVIÇOS</t>
  </si>
  <si>
    <t>DEMOLIÇÕES E REPAROS</t>
  </si>
  <si>
    <t>PISOS E RODAPÉS</t>
  </si>
  <si>
    <t>RODAPÉ EM POLIESTIRENO, ALTURA 10 CM. AF_09/2020</t>
  </si>
  <si>
    <t>PISO EM GRANITO APLICADO EM AMBIENTES INTERNOS. AF_09/2020 (pisos, patamar e espelhos das escadas)</t>
  </si>
  <si>
    <t>PINTURA INTERNA</t>
  </si>
  <si>
    <t>LIXAMENTO DE MADEIRA PARA APLICAÇÃO DE FUNDO OU PINTURA. AF_01/2021 (portas segundo pavimento)</t>
  </si>
  <si>
    <t>PINTURA TINTA DE ACABAMENTO (PIGMENTADA) ESMALTE SINTÉTICO ACETINADO EM MADEIRA, 2 DEMÃOS. AF_01/2021 (portas segundo pavimento)</t>
  </si>
  <si>
    <t>PINTURA EXTERNA</t>
  </si>
  <si>
    <t>PINTURA LÁTEX ACRÍLICA PREMIUM, APLICAÇÃO MANUAL EM TETO, DUAS DEMÃOS. AF_04/2023 (beiral)</t>
  </si>
  <si>
    <t>LIXAMENTO MANUAL EM SUPERFÍCIES METÁLICAS EM OBRA. AF_01/2020 (guarda corpo)</t>
  </si>
  <si>
    <t>PINTURA COM TINTA ALQUÍDICA DE ACABAMENTO (ESMALTE SINTÉTICO ACETINADO) APLICADA A ROLO OU PINCEL SOBRE SUPERFÍCIES METÁLICAS (EXCETO PERFIL) EXECUTADO EM OBRA (02 DEMÃOS). AF_01/2020 (guarda corpo)</t>
  </si>
  <si>
    <t>PORTAS</t>
  </si>
  <si>
    <t>PORTA INTERNA 0,60 x 2,10 m, EM MDF PLUS COM REVESTIMENTO EM PEET PVC SEMI ACÚSTICO COM FERRAGENS. DOBRADIÇA INOX COM ROLAMENTO, BORRACHA AMORTECEDOR NO BATENTE, FECHADURA STAM 55 MM (Incluindo confecção e instalação)</t>
  </si>
  <si>
    <t>PORTA INTERNA 0,70 x 2,10 m, EM MDF PLUS COM REVESTIMENTO EM PEET PVC SEMI ACÚSTICO COM FERRAGENS. DOBRADIÇA INOX COM ROLAMENTO, BORRACHA AMORTECEDOR NO BATENTE, FECHADURA STAM 55 MM (Incluindo confecção e instalação)</t>
  </si>
  <si>
    <t>PORTA INTERNA 0,80 x 2,10 m, EM MDF PLUS COM REVESTIMENTO EM PEET PVC SEMI ACÚSTICO COM FERRAGENS. DOBRADIÇA INOX COM ROLAMENTO, BORRACHA AMORTECEDOR NO BATENTE, FECHADURA STAM 55 MM (Incluindo confecção e instalação)</t>
  </si>
  <si>
    <t>PORTA INTERNA 0,90 x 2,10 m, EM MDF PLUS COM REVESTIMENTO EM PEET PVC SEMI ACÚSTICO COM FERRAGENS. DOBRADIÇA INOX COM ROLAMENTO, BORRACHA AMORTECEDOR NO BATENTE, FECHADURA STAM 55 MM (Incluindo confecção e instalação)</t>
  </si>
  <si>
    <t>PORTA INTERNA 1,00 x 2,10 m, EM MDF PLUS COM REVESTIMENTO EM PEET PVC SEMI ACÚSTICO COM FERRAGENS. DOBRADIÇA INOX COM ROLAMENTO, BORRACHA AMORTECEDOR NO BATENTE, FECHADURA STAM 55 MM (Incluindo confecção e instalação)</t>
  </si>
  <si>
    <t>PORTA INTERNA 1,2 x 2,10 m, EM MDF PLUS COM REVESTIMENTO EM PEET PVC SEMI ACÚSTICO COM FERRAGENS. DOBRADIÇA INOX COM ROLAMENTO, BORRACHA AMORTECEDOR NO BATENTE, FECHADURA STAM 55 MM (Incluindo confecção e instalação)</t>
  </si>
  <si>
    <t>COMPLEMENTOS</t>
  </si>
  <si>
    <t xml:space="preserve">BARRA ANTIPANICO DUPLA TOUCH, PARA PORTA DE VIDRO, COM FECHADURA LADO OPOSTO, COR CINZA    </t>
  </si>
  <si>
    <t xml:space="preserve">BARRA ANTIPANICO SIMPLES TOUCH, COM FECHADURA LADO OPOSTO, COR CINZA   </t>
  </si>
  <si>
    <t>PINTURA DAS EDIFICAÇÕES ANEXAS À UBS</t>
  </si>
  <si>
    <t>PINTURAS PRÉDIO ESTRATÉGIA DA SAÚDE DA FAMÍLIA</t>
  </si>
  <si>
    <t>PINTURA LÁTEX ACRÍLICA PREMIUM, APLICAÇÃO MANUAL EM PAREDES, DUAS DEMÃOS. AF_04/2023 (Postinho - pintura interna e externa);</t>
  </si>
  <si>
    <t>LIXAMENTO MANUAL EM SUPERFÍCIES METÁLICAS EM OBRA. AF_01/2020 (esquadrias)</t>
  </si>
  <si>
    <t>PINTURA COM TINTA ALQUÍDICA DE ACABAMENTO (ESMALTE SINTÉTICO ACETINADO) APLICADA A ROLO OU PINCEL SOBRE SUPERFÍCIES METÁLICAS, COM FUNDO ZARCÃO, EXECUTADO EM OBRA (02 DEMÃOS). AF_01/2020 (esquadrias externas)</t>
  </si>
  <si>
    <t>LIXAMENTO DE MADEIRA PARA APLICAÇÃO DE FUNDO OU PINTURA. AF_01/2021 (esquadrias internas)</t>
  </si>
  <si>
    <t>PINTURA TINTA DE ACABAMENTO (PIGMENTADA) ESMALTE SINTÉTICO ACETINADO EM MADEIRA, 2 DEMÃOS. AF_01/2021 (esquadrias internas)</t>
  </si>
  <si>
    <t>PINTURAS PRÉDIO ANEXO À UBS CENTRAL</t>
  </si>
  <si>
    <t>SERVIÇOS FINAIS</t>
  </si>
  <si>
    <t>LIMPEZA MANUAL DE PISOS. AF_04/2019</t>
  </si>
  <si>
    <t xml:space="preserve">ENGENHEIRO CIVIL DE OBRA PLENO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</si>
  <si>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FORNECIMENTO E INSTALAÇÃO DE PLACA DE OBRA COM CHAPA GALVANIZADA E ESTRUTURA DE MADEIRA. AF_03/2022_PS</t>
  </si>
  <si>
    <t xml:space="preserve">LOCACAO DE ANDAIME METALICO TIPO FACHADEIRO, PECAS COM APROXIMADAMENTE 1,20 M DE LARGURA E 2,0 M DE ALTURA, INCLUINDO DIAGONAIS EM X, BARRAS DE LIGACAO, SAPATAS E DEMAIS ITENS NECESSARIOS A MONTAGEM (NAO INCLUI INSTALACAO)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</si>
  <si>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MONTAGEM E DESMONTAGEM DE ANDAIME MODULAR FACHADEIRO, COM PISO METÁLICO, PARA EDIFÍCIOS COM MULTIPLOS PAVIMENTOS (EXCLUSIVE ANDAIME E LIMPEZA). AF_03/2024</t>
  </si>
  <si>
    <t>DEMOLIÇÃO DE ARGAMASSAS, DE FORMA MANUAL, SEM REAPROVEITAMENTO. AF_09/2023</t>
  </si>
  <si>
    <t>DEMOLIÇÃO DE RODAPÉ CERÂMICO, DE FORMA MANUAL, SEM REAPROVEITAMENTO. AF_09/2023</t>
  </si>
  <si>
    <t>REMOÇÃO DE PISO DE BLOCO INTERTRAVADO OU DE PEDRA PORTUGUESA, DE FORMA MANUAL, COM REAPROVEITAMENTO. AF_09/2023</t>
  </si>
  <si>
    <t>REMOÇÃO DE PORTAS, DE FORMA MANUAL, SEM REAPROVEITAMENTO. AF_09/2023</t>
  </si>
  <si>
    <t>REMOÇÃO DE CHAPAS E PERFIS DE DRYWALL, DE FORMA MANUAL, SEM REAPROVEITAMENTO. AF_09/2023</t>
  </si>
  <si>
    <t>LIMPEZA DE SUPERFÍCIE COM JATO DE ALTA PRESSÃO. AF_04/2019</t>
  </si>
  <si>
    <t>EMBOÇO OU MASSA ÚNICA EM ARGAMASSA TRAÇO 1:2:8, PREPARO MECÂNICA COM BETONEIRA 400 L, APLICADA MANUALMENTE EM PANOS DE FACHADA COM PRESENÇA DE VÃOS, ESPESSURA DE 35 MM, ACESSO POR ANDAIME. AF_08/2022</t>
  </si>
  <si>
    <t>REMOÇÃO DE REVESTIMENTO CERÂMICO, DE FORMA MANUAL, COM REAPROVEITAMENTO. (REF.: 97633)</t>
  </si>
  <si>
    <t>EMBOÇO, EM ARGAMASSA TRAÇO 1:2:8, PREPARO MECÂNICO, APLICADO MANUALMENTE EM PAREDES INTERNAS, PARA AMBIENTES COM ÁREA MENOR QUE 5M², E = 10MM, COM TALISCAS. AF_03/2024</t>
  </si>
  <si>
    <t>ASSENTAMENTO DE REVESTIMENTO CERÂMICO PARA PAREDES INTERNAS COM PLACAS TIPO ESMALTADA DE DIMENSÕES 25X35 CM APLICADAS NA ALTURA INTEIRA DAS PAREDES. (REF.: 87269)</t>
  </si>
  <si>
    <t>PISO VINÍLICO SEMI-FLEXÍVEL EM PLACAS, PADRÃO LISO, ESPESSURA 3,2 MM, FIXADO COM COLA. AF_09/2020</t>
  </si>
  <si>
    <t>EMASSAMENTO COM MASSA LÁTEX, APLICAÇÃO EM PAREDE, UMA DEMÃO, LIXAMENTO MANUAL. AF_04/2023</t>
  </si>
  <si>
    <t>PINTURA LÁTEX ACRÍLICA PREMIUM, APLICAÇÃO MANUAL EM PAREDES, DUAS DEMÃOS. AF_04/2023</t>
  </si>
  <si>
    <t>FUNDO PREPARADOR, APLICAÇÃO MANUAL EM PAREDE, UMA DEMÃO. AF_04/2023 (REF.: 88485)</t>
  </si>
  <si>
    <t>PORTA DE ALUMÍNIO DE GIRO, 100X210CM, COM LAMBRI TUBULAR, FIXAÇÃO COM PARAFUSOS, FORNECIMENTO E INSTALAÇÃO. (PORTA EXTERNA)</t>
  </si>
  <si>
    <t>PORTA DE ALUMÍNIO DE  GIRO, DUAS FOLHAS, 150X250CM, COM PEITORIL DE LAMBRI TUBULAR (1/2 VIDRO - 1/2 LAMBRI - BANDEIRA SUPERIOR FIXA) - FORNECIMENTO E INSTALAÇÃO. (PORTA EXTERNA)</t>
  </si>
  <si>
    <t>PAREDE COM DIVISÓRIA LEVE NA COR BRANCA COM PERFIS BRANCOS, INCLUSIVE PORTAS</t>
  </si>
  <si>
    <t>GUARDA-CORPO DE AÇO GALVANIZADO DE 1,10M DE ALTURA, MONTANTES TUBULARES DE 1.1/2  ESPAÇADOS DE 1,20M, TRAVESSA SUPERIOR DE 2 , GRADIL FORMADO POR BARRAS CHATAS EM FERRO DE 32X4,8MM, FIXADO COM CHUMBADOR MECÂNICO. AF_04/2019_PS</t>
  </si>
  <si>
    <t>CORRIMÃO SIMPLES, DIÂMETRO EXTERNO = 1 1/2", EM AÇO GALVANIZADO. AF_04/2019_PS</t>
  </si>
  <si>
    <t>TOLDO COM ESTRUTURA DE ALUMINIO E COBERTURA EM POLICARBONATO COMPACTO 6mm</t>
  </si>
  <si>
    <t>MANUTENÇÃO DE TELHADOS INCLUINDO MÃO DE OBRA E MATERIAL</t>
  </si>
  <si>
    <t>BANQUETA ALTA, ESTOFADA, COM ENCOSTO</t>
  </si>
  <si>
    <t xml:space="preserve">MÓVEL SOB MEDIDA, PARA BANCADA DE ATENDIMENTO DA FARMÁCIA, COM ESPAÇO PARA DUAS PESSOAS </t>
  </si>
  <si>
    <t>MARCENEIRO COM ENCARGOS COMPLEMENTARES</t>
  </si>
  <si>
    <t>PINTURA LÁTEX ACRÍLICA PREMIUM, APLICAÇÃO MANUAL EM TETO, DUAS DEMÃOS. AF_04/2023</t>
  </si>
  <si>
    <t>LIXAMENTO DE MADEIRA PARA APLICAÇÃO DE FUNDO OU PINTURA. AF_01/2021</t>
  </si>
  <si>
    <t>PINTURA TINTA DE ACABAMENTO (PIGMENTADA) ESMALTE SINTÉTICO ACETINADO EM MADEIRA, 2 DEMÃOS. AF_01/2021</t>
  </si>
  <si>
    <t>1.1.</t>
  </si>
  <si>
    <t>1.1.1.</t>
  </si>
  <si>
    <t>1.1.2.</t>
  </si>
  <si>
    <t>1.1.3.</t>
  </si>
  <si>
    <t>1.1.4.</t>
  </si>
  <si>
    <t>1.1.5.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</si>
  <si>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</si>
  <si>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</si>
  <si>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</si>
  <si>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</si>
  <si>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</si>
  <si>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</si>
  <si>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</si>
  <si>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</si>
  <si>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</si>
  <si>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</si>
  <si>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</si>
  <si>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</si>
  <si>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1.3.</t>
  </si>
  <si>
    <t>1.3.1.</t>
  </si>
  <si>
    <t>1.3.2.</t>
  </si>
  <si>
    <t>1.3.3.</t>
  </si>
  <si>
    <t>1.4.</t>
  </si>
  <si>
    <t>1.4.1.</t>
  </si>
  <si>
    <t>1.4.2.</t>
  </si>
  <si>
    <t>1.4.3.</t>
  </si>
  <si>
    <t>1.4.4.</t>
  </si>
  <si>
    <t>1.4.5.</t>
  </si>
  <si>
    <t>1.5.</t>
  </si>
  <si>
    <t>1.5.1.</t>
  </si>
  <si>
    <t>1.5.2.</t>
  </si>
  <si>
    <t>1.5.3.</t>
  </si>
  <si>
    <t>1.5.4.</t>
  </si>
  <si>
    <t>1.5.5.</t>
  </si>
  <si>
    <t>1.6.</t>
  </si>
  <si>
    <t>1.6.1.</t>
  </si>
  <si>
    <t>1.6.2.</t>
  </si>
  <si>
    <t>1.6.3.</t>
  </si>
  <si>
    <t>1.6.4.</t>
  </si>
  <si>
    <t>1.6.5.</t>
  </si>
  <si>
    <t>1.6.6.</t>
  </si>
  <si>
    <t>1.6.7.</t>
  </si>
  <si>
    <t>1.6.8.</t>
  </si>
  <si>
    <t>1.7.</t>
  </si>
  <si>
    <t>1.7.1.</t>
  </si>
  <si>
    <t>1.7.2.</t>
  </si>
  <si>
    <t>1.7.3.</t>
  </si>
  <si>
    <t>1.7.4.</t>
  </si>
  <si>
    <t>1.7.5.</t>
  </si>
  <si>
    <t>1.7.6.</t>
  </si>
  <si>
    <t>1.7.7.</t>
  </si>
  <si>
    <t>1.7.8.</t>
  </si>
  <si>
    <t>1.7.9.</t>
  </si>
  <si>
    <t>1.7.10.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</si>
  <si>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</si>
  <si>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</si>
  <si>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</si>
  <si>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</si>
  <si>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</si>
  <si>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</si>
  <si>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</si>
  <si>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</si>
  <si>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</si>
  <si>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</si>
  <si>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2.2.</t>
  </si>
  <si>
    <t>2.2.1.</t>
  </si>
  <si>
    <t>2.2.2.</t>
  </si>
  <si>
    <t>2.2.3.</t>
  </si>
  <si>
    <t>2.2.4.</t>
  </si>
  <si>
    <t>2.3.</t>
  </si>
  <si>
    <t>2.3.1.</t>
  </si>
  <si>
    <t>-</t>
  </si>
  <si>
    <t>reforma e manutenção nas edificações do complexo de Saúde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</si>
</sst>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UBS%20CENTRO\2024_REFORMA%201&#186;%20PAVIMENTO%20E%20PINTURA%20DE%20TODO%20COMPLEXO\04.%20OR&#199;AMENTO\PM%203.06.R05%20-%20setemb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  <sheetName val="LEVANTAMENTO PINTURA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13" sqref="B13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0" t="s">
        <v>3752</v>
      </c>
      <c r="B1" s="121"/>
      <c r="C1" s="121"/>
      <c r="D1" s="121"/>
      <c r="E1" s="121"/>
      <c r="F1" s="121"/>
      <c r="G1" s="122"/>
    </row>
    <row r="2" spans="1:8" s="59" customFormat="1" ht="15.75" thickBot="1" x14ac:dyDescent="0.3">
      <c r="A2" s="15" t="s">
        <v>161</v>
      </c>
      <c r="B2" s="126" t="s">
        <v>4003</v>
      </c>
      <c r="C2" s="126"/>
      <c r="D2" s="50" t="s">
        <v>162</v>
      </c>
      <c r="E2" s="70">
        <v>21</v>
      </c>
      <c r="F2" s="22" t="s">
        <v>163</v>
      </c>
      <c r="G2" s="33">
        <v>2024</v>
      </c>
      <c r="H2" s="57"/>
    </row>
    <row r="3" spans="1:8" s="59" customFormat="1" ht="31.5" customHeight="1" thickBot="1" x14ac:dyDescent="0.3">
      <c r="A3" s="18" t="s">
        <v>153</v>
      </c>
      <c r="B3" s="127" t="s">
        <v>4164</v>
      </c>
      <c r="C3" s="127"/>
      <c r="D3" s="127"/>
      <c r="E3" s="127"/>
      <c r="F3" s="127"/>
      <c r="G3" s="128"/>
    </row>
    <row r="4" spans="1:8" s="59" customFormat="1" ht="15.75" thickBot="1" x14ac:dyDescent="0.3">
      <c r="A4" s="15" t="s">
        <v>175</v>
      </c>
      <c r="B4" s="129" t="s">
        <v>4026</v>
      </c>
      <c r="C4" s="129"/>
      <c r="D4" s="129"/>
      <c r="E4" s="130"/>
      <c r="F4" s="22" t="s">
        <v>179</v>
      </c>
      <c r="G4" s="78" t="s">
        <v>4027</v>
      </c>
    </row>
    <row r="5" spans="1:8" s="59" customFormat="1" ht="15.75" thickBot="1" x14ac:dyDescent="0.3">
      <c r="A5" s="15" t="s">
        <v>3785</v>
      </c>
      <c r="B5" s="80" t="s">
        <v>3683</v>
      </c>
      <c r="C5" s="15" t="s">
        <v>3956</v>
      </c>
      <c r="D5" s="15"/>
      <c r="E5" s="15"/>
      <c r="F5" s="131"/>
      <c r="G5" s="132"/>
    </row>
    <row r="6" spans="1:8" s="61" customFormat="1" ht="15.75" thickBot="1" x14ac:dyDescent="0.3">
      <c r="A6" s="15" t="s">
        <v>155</v>
      </c>
      <c r="B6" s="51">
        <f>'Orçamento-base'!C6</f>
        <v>250316.59000000003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60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23" t="s">
        <v>3750</v>
      </c>
      <c r="B11" s="124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3"/>
      <c r="B12" s="12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J84" sqref="J8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11.855468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33" t="s">
        <v>3676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6" t="str">
        <f>IF(Identificação!B2=0,"",Identificação!B2)</f>
        <v>Concorrência Lei 14.133/21 Presencial</v>
      </c>
      <c r="D2" s="136"/>
      <c r="E2" s="136"/>
      <c r="F2" s="136"/>
      <c r="G2" s="136"/>
      <c r="H2" s="37" t="s">
        <v>151</v>
      </c>
      <c r="I2" s="38">
        <f>IF(Identificação!E2=0,"",Identificação!E2)</f>
        <v>21</v>
      </c>
      <c r="J2" s="37" t="s">
        <v>152</v>
      </c>
      <c r="K2" s="38">
        <f>IF(Identificação!G2=0,"",Identificação!G2)</f>
        <v>2024</v>
      </c>
      <c r="L2" s="94"/>
      <c r="M2" s="94"/>
    </row>
    <row r="3" spans="1:18" s="27" customFormat="1" ht="32.25" customHeight="1" thickBot="1" x14ac:dyDescent="0.3">
      <c r="A3" s="142" t="s">
        <v>153</v>
      </c>
      <c r="B3" s="143"/>
      <c r="C3" s="144" t="str">
        <f>IF(Identificação!B3=0,"",Identificação!B3)</f>
        <v>reforma e manutenção nas edificações do complexo de Saúde Central</v>
      </c>
      <c r="D3" s="144"/>
      <c r="E3" s="144"/>
      <c r="F3" s="144"/>
      <c r="G3" s="144"/>
      <c r="H3" s="144"/>
      <c r="I3" s="144"/>
      <c r="J3" s="144"/>
      <c r="K3" s="145"/>
      <c r="L3" s="94"/>
      <c r="M3" s="94"/>
    </row>
    <row r="4" spans="1:18" s="27" customFormat="1" ht="15.75" thickBot="1" x14ac:dyDescent="0.3">
      <c r="A4" s="15" t="s">
        <v>176</v>
      </c>
      <c r="B4" s="22"/>
      <c r="C4" s="138" t="str">
        <f>IF(Identificação!B4=0,"",Identificação!B4)</f>
        <v>PREFEITURA DE COTIPORA</v>
      </c>
      <c r="D4" s="138"/>
      <c r="E4" s="138"/>
      <c r="F4" s="138"/>
      <c r="G4" s="138"/>
      <c r="H4" s="138"/>
      <c r="I4" s="138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38" t="str">
        <f>IF(Identificação!B5=0,"",Identificação!B5)</f>
        <v>Compras</v>
      </c>
      <c r="D5" s="138"/>
      <c r="E5" s="138"/>
      <c r="F5" s="138"/>
      <c r="G5" s="139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40">
        <f>SUMIFS(K12:K39953,B12:B39953,"&gt;0",K12:K39953,"&lt;&gt;0")</f>
        <v>250316.59000000003</v>
      </c>
      <c r="D6" s="140"/>
      <c r="E6" s="140"/>
      <c r="F6" s="140"/>
      <c r="G6" s="141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53" t="s">
        <v>3761</v>
      </c>
      <c r="B10" s="153" t="s">
        <v>3759</v>
      </c>
      <c r="C10" s="153" t="s">
        <v>3760</v>
      </c>
      <c r="D10" s="155" t="s">
        <v>3675</v>
      </c>
      <c r="E10" s="157" t="s">
        <v>168</v>
      </c>
      <c r="F10" s="159" t="s">
        <v>3674</v>
      </c>
      <c r="G10" s="155" t="s">
        <v>156</v>
      </c>
      <c r="H10" s="150" t="s">
        <v>165</v>
      </c>
      <c r="I10" s="151"/>
      <c r="J10" s="151"/>
      <c r="K10" s="151"/>
      <c r="L10" s="151"/>
      <c r="M10" s="152"/>
      <c r="N10" s="146" t="s">
        <v>177</v>
      </c>
      <c r="O10" s="147"/>
      <c r="P10" s="148" t="s">
        <v>178</v>
      </c>
      <c r="Q10" s="149"/>
      <c r="R10" s="137" t="s">
        <v>3678</v>
      </c>
    </row>
    <row r="11" spans="1:18" customFormat="1" ht="45" x14ac:dyDescent="0.25">
      <c r="A11" s="154"/>
      <c r="B11" s="154"/>
      <c r="C11" s="154"/>
      <c r="D11" s="156"/>
      <c r="E11" s="158"/>
      <c r="F11" s="160"/>
      <c r="G11" s="156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37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34" t="s">
        <v>4092</v>
      </c>
      <c r="D12" s="91"/>
      <c r="E12" s="47"/>
      <c r="F12" s="68"/>
      <c r="G12" s="41" t="s">
        <v>4028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1</v>
      </c>
      <c r="C13" s="34" t="s">
        <v>4093</v>
      </c>
      <c r="D13" s="91"/>
      <c r="E13" s="47"/>
      <c r="F13" s="68"/>
      <c r="G13" s="41" t="s">
        <v>4061</v>
      </c>
      <c r="H13" s="114">
        <v>48</v>
      </c>
      <c r="I13" s="119" t="s">
        <v>3725</v>
      </c>
      <c r="J13" s="114">
        <v>134.02000000000001</v>
      </c>
      <c r="K13" s="54">
        <f>IFERROR(IF(H13*J13&lt;&gt;0,ROUND(ROUND(H13,4)*ROUND(J13,4),2),""),"")</f>
        <v>6432.96</v>
      </c>
      <c r="L13" s="98">
        <v>0.27210000000000001</v>
      </c>
      <c r="M13" s="98">
        <v>0.84660000000000002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45" x14ac:dyDescent="0.25">
      <c r="A14" s="47"/>
      <c r="B14" s="117">
        <f>IF(AND(G14&lt;&gt;"",H14&gt;0,I14&lt;&gt;"",J14&lt;&gt;0,K14&lt;&gt;0),COUNT($B$11:B13)+1,"")</f>
        <v>2</v>
      </c>
      <c r="C14" s="34" t="s">
        <v>4094</v>
      </c>
      <c r="D14" s="91"/>
      <c r="E14" s="47"/>
      <c r="F14" s="68"/>
      <c r="G14" s="41" t="s">
        <v>4062</v>
      </c>
      <c r="H14" s="114">
        <v>1.8</v>
      </c>
      <c r="I14" s="119" t="s">
        <v>3695</v>
      </c>
      <c r="J14" s="114">
        <v>387.56</v>
      </c>
      <c r="K14" s="106">
        <f>IFERROR(IF(H14*J14&lt;&gt;0,ROUND(ROUND(H14,4)*ROUND(J14,4),2),""),"")</f>
        <v>697.61</v>
      </c>
      <c r="L14" s="98">
        <v>0.27210000000000001</v>
      </c>
      <c r="M14" s="98">
        <v>0.84660000000000002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75" x14ac:dyDescent="0.25">
      <c r="A15" s="47"/>
      <c r="B15" s="117">
        <f>IF(AND(G15&lt;&gt;"",H15&gt;0,I15&lt;&gt;"",J15&lt;&gt;0,K15&lt;&gt;0),COUNT($B$11:B14)+1,"")</f>
        <v>3</v>
      </c>
      <c r="C15" s="34" t="s">
        <v>4095</v>
      </c>
      <c r="D15" s="91"/>
      <c r="E15" s="47"/>
      <c r="F15" s="68"/>
      <c r="G15" s="41" t="s">
        <v>4063</v>
      </c>
      <c r="H15" s="114">
        <v>57.6</v>
      </c>
      <c r="I15" s="119" t="s">
        <v>3976</v>
      </c>
      <c r="J15" s="114">
        <v>28.62</v>
      </c>
      <c r="K15" s="106">
        <f t="shared" ref="K15:K78" si="0">IFERROR(IF(H15*J15&lt;&gt;0,ROUND(ROUND(H15,4)*ROUND(J15,4),2),""),"")</f>
        <v>1648.51</v>
      </c>
      <c r="L15" s="98">
        <v>0.27210000000000001</v>
      </c>
      <c r="M15" s="98">
        <v>0.84660000000000002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60" x14ac:dyDescent="0.25">
      <c r="A16" s="47"/>
      <c r="B16" s="117">
        <f>IF(AND(G16&lt;&gt;"",H16&gt;0,I16&lt;&gt;"",J16&lt;&gt;0,K16&lt;&gt;0),COUNT($B$11:B15)+1,"")</f>
        <v>4</v>
      </c>
      <c r="C16" s="34" t="s">
        <v>4096</v>
      </c>
      <c r="D16" s="91"/>
      <c r="E16" s="47"/>
      <c r="F16" s="68"/>
      <c r="G16" s="41" t="s">
        <v>4064</v>
      </c>
      <c r="H16" s="114">
        <v>19.2</v>
      </c>
      <c r="I16" s="119" t="s">
        <v>3695</v>
      </c>
      <c r="J16" s="114">
        <v>25.21</v>
      </c>
      <c r="K16" s="106">
        <f t="shared" si="0"/>
        <v>484.03</v>
      </c>
      <c r="L16" s="98">
        <v>0.27210000000000001</v>
      </c>
      <c r="M16" s="98">
        <v>0.84660000000000002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30" x14ac:dyDescent="0.25">
      <c r="A17" s="47"/>
      <c r="B17" s="117">
        <f>IF(AND(G17&lt;&gt;"",H17&gt;0,I17&lt;&gt;"",J17&lt;&gt;0,K17&lt;&gt;0),COUNT($B$11:B16)+1,"")</f>
        <v>5</v>
      </c>
      <c r="C17" s="34" t="s">
        <v>4097</v>
      </c>
      <c r="D17" s="91"/>
      <c r="E17" s="47"/>
      <c r="F17" s="68"/>
      <c r="G17" s="41" t="s">
        <v>4029</v>
      </c>
      <c r="H17" s="114">
        <v>30</v>
      </c>
      <c r="I17" s="119" t="s">
        <v>3725</v>
      </c>
      <c r="J17" s="114">
        <v>17.82</v>
      </c>
      <c r="K17" s="106">
        <f t="shared" si="0"/>
        <v>534.6</v>
      </c>
      <c r="L17" s="98">
        <v>0.27210000000000001</v>
      </c>
      <c r="M17" s="98">
        <v>0.84660000000000002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 t="str">
        <f>IF(AND(G18&lt;&gt;"",H18&gt;0,I18&lt;&gt;"",J18&lt;&gt;0,K18&lt;&gt;0),COUNT($B$11:B17)+1,"")</f>
        <v/>
      </c>
      <c r="C18" s="34" t="s">
        <v>4098</v>
      </c>
      <c r="D18" s="91"/>
      <c r="E18" s="47"/>
      <c r="F18" s="68"/>
      <c r="G18" s="41" t="s">
        <v>4030</v>
      </c>
      <c r="H18" s="114">
        <v>0</v>
      </c>
      <c r="I18" s="119" t="s">
        <v>4163</v>
      </c>
      <c r="J18" s="114">
        <v>0</v>
      </c>
      <c r="K18" s="106" t="str">
        <f t="shared" si="0"/>
        <v/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30" x14ac:dyDescent="0.25">
      <c r="A19" s="47"/>
      <c r="B19" s="117">
        <f>IF(AND(G19&lt;&gt;"",H19&gt;0,I19&lt;&gt;"",J19&lt;&gt;0,K19&lt;&gt;0),COUNT($B$11:B18)+1,"")</f>
        <v>6</v>
      </c>
      <c r="C19" s="34" t="s">
        <v>4099</v>
      </c>
      <c r="D19" s="91"/>
      <c r="E19" s="47"/>
      <c r="F19" s="68"/>
      <c r="G19" s="41" t="s">
        <v>4065</v>
      </c>
      <c r="H19" s="114">
        <v>51.96</v>
      </c>
      <c r="I19" s="119" t="s">
        <v>3695</v>
      </c>
      <c r="J19" s="114">
        <v>13.41</v>
      </c>
      <c r="K19" s="106">
        <f t="shared" si="0"/>
        <v>696.78</v>
      </c>
      <c r="L19" s="98">
        <v>0.27210000000000001</v>
      </c>
      <c r="M19" s="98">
        <v>0.84660000000000002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30" x14ac:dyDescent="0.25">
      <c r="A20" s="47"/>
      <c r="B20" s="117">
        <f>IF(AND(G20&lt;&gt;"",H20&gt;0,I20&lt;&gt;"",J20&lt;&gt;0,K20&lt;&gt;0),COUNT($B$11:B19)+1,"")</f>
        <v>7</v>
      </c>
      <c r="C20" s="34" t="s">
        <v>4100</v>
      </c>
      <c r="D20" s="91"/>
      <c r="E20" s="47"/>
      <c r="F20" s="68"/>
      <c r="G20" s="41" t="s">
        <v>4066</v>
      </c>
      <c r="H20" s="114">
        <v>60.9</v>
      </c>
      <c r="I20" s="119" t="s">
        <v>3694</v>
      </c>
      <c r="J20" s="114">
        <v>3.07</v>
      </c>
      <c r="K20" s="106">
        <f t="shared" si="0"/>
        <v>186.96</v>
      </c>
      <c r="L20" s="98">
        <v>0.27210000000000001</v>
      </c>
      <c r="M20" s="98">
        <v>0.84660000000000002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30" x14ac:dyDescent="0.25">
      <c r="A21" s="47"/>
      <c r="B21" s="117">
        <f>IF(AND(G21&lt;&gt;"",H21&gt;0,I21&lt;&gt;"",J21&lt;&gt;0,K21&lt;&gt;0),COUNT($B$11:B20)+1,"")</f>
        <v>8</v>
      </c>
      <c r="C21" s="34" t="s">
        <v>4101</v>
      </c>
      <c r="D21" s="91"/>
      <c r="E21" s="47"/>
      <c r="F21" s="68"/>
      <c r="G21" s="41" t="s">
        <v>4066</v>
      </c>
      <c r="H21" s="114">
        <v>150</v>
      </c>
      <c r="I21" s="119" t="s">
        <v>3694</v>
      </c>
      <c r="J21" s="114">
        <v>3.07</v>
      </c>
      <c r="K21" s="106">
        <f t="shared" si="0"/>
        <v>460.5</v>
      </c>
      <c r="L21" s="98">
        <v>0.27210000000000001</v>
      </c>
      <c r="M21" s="98">
        <v>0.84660000000000002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45" x14ac:dyDescent="0.25">
      <c r="A22" s="47"/>
      <c r="B22" s="117">
        <f>IF(AND(G22&lt;&gt;"",H22&gt;0,I22&lt;&gt;"",J22&lt;&gt;0,K22&lt;&gt;0),COUNT($B$11:B21)+1,"")</f>
        <v>9</v>
      </c>
      <c r="C22" s="34" t="s">
        <v>4102</v>
      </c>
      <c r="D22" s="91"/>
      <c r="E22" s="47"/>
      <c r="F22" s="68"/>
      <c r="G22" s="41" t="s">
        <v>4067</v>
      </c>
      <c r="H22" s="114">
        <v>62.48</v>
      </c>
      <c r="I22" s="119" t="s">
        <v>3695</v>
      </c>
      <c r="J22" s="114">
        <v>18.420000000000002</v>
      </c>
      <c r="K22" s="106">
        <f t="shared" si="0"/>
        <v>1150.8800000000001</v>
      </c>
      <c r="L22" s="98">
        <v>0.27210000000000001</v>
      </c>
      <c r="M22" s="98">
        <v>0.84660000000000002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47"/>
      <c r="B23" s="117">
        <f>IF(AND(G23&lt;&gt;"",H23&gt;0,I23&lt;&gt;"",J23&lt;&gt;0,K23&lt;&gt;0),COUNT($B$11:B22)+1,"")</f>
        <v>10</v>
      </c>
      <c r="C23" s="34" t="s">
        <v>4103</v>
      </c>
      <c r="D23" s="91"/>
      <c r="E23" s="47"/>
      <c r="F23" s="68"/>
      <c r="G23" s="41" t="s">
        <v>4068</v>
      </c>
      <c r="H23" s="114">
        <v>63.42</v>
      </c>
      <c r="I23" s="119" t="s">
        <v>3695</v>
      </c>
      <c r="J23" s="114">
        <v>11.18</v>
      </c>
      <c r="K23" s="106">
        <f t="shared" si="0"/>
        <v>709.04</v>
      </c>
      <c r="L23" s="98">
        <v>0.27210000000000001</v>
      </c>
      <c r="M23" s="98">
        <v>0.84660000000000002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30" x14ac:dyDescent="0.25">
      <c r="A24" s="47"/>
      <c r="B24" s="117">
        <f>IF(AND(G24&lt;&gt;"",H24&gt;0,I24&lt;&gt;"",J24&lt;&gt;0,K24&lt;&gt;0),COUNT($B$11:B23)+1,"")</f>
        <v>11</v>
      </c>
      <c r="C24" s="34" t="s">
        <v>4104</v>
      </c>
      <c r="D24" s="91"/>
      <c r="E24" s="47"/>
      <c r="F24" s="68"/>
      <c r="G24" s="41" t="s">
        <v>4069</v>
      </c>
      <c r="H24" s="114">
        <v>69.3</v>
      </c>
      <c r="I24" s="119" t="s">
        <v>3695</v>
      </c>
      <c r="J24" s="114">
        <v>10.57</v>
      </c>
      <c r="K24" s="106">
        <f t="shared" si="0"/>
        <v>732.5</v>
      </c>
      <c r="L24" s="98">
        <v>0.27210000000000001</v>
      </c>
      <c r="M24" s="98">
        <v>0.84660000000000002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30" x14ac:dyDescent="0.25">
      <c r="A25" s="47"/>
      <c r="B25" s="117">
        <f>IF(AND(G25&lt;&gt;"",H25&gt;0,I25&lt;&gt;"",J25&lt;&gt;0,K25&lt;&gt;0),COUNT($B$11:B24)+1,"")</f>
        <v>12</v>
      </c>
      <c r="C25" s="34" t="s">
        <v>4105</v>
      </c>
      <c r="D25" s="91"/>
      <c r="E25" s="47"/>
      <c r="F25" s="68"/>
      <c r="G25" s="41" t="s">
        <v>4070</v>
      </c>
      <c r="H25" s="114">
        <v>2765.82</v>
      </c>
      <c r="I25" s="119" t="s">
        <v>3695</v>
      </c>
      <c r="J25" s="114">
        <v>2.2999999999999998</v>
      </c>
      <c r="K25" s="106">
        <f t="shared" si="0"/>
        <v>6361.39</v>
      </c>
      <c r="L25" s="98">
        <v>0.27210000000000001</v>
      </c>
      <c r="M25" s="98">
        <v>0.84660000000000002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75" x14ac:dyDescent="0.25">
      <c r="A26" s="47"/>
      <c r="B26" s="117">
        <f>IF(AND(G26&lt;&gt;"",H26&gt;0,I26&lt;&gt;"",J26&lt;&gt;0,K26&lt;&gt;0),COUNT($B$11:B25)+1,"")</f>
        <v>13</v>
      </c>
      <c r="C26" s="34" t="s">
        <v>4106</v>
      </c>
      <c r="D26" s="91"/>
      <c r="E26" s="47"/>
      <c r="F26" s="68"/>
      <c r="G26" s="41" t="s">
        <v>4071</v>
      </c>
      <c r="H26" s="114">
        <v>52</v>
      </c>
      <c r="I26" s="119" t="s">
        <v>3695</v>
      </c>
      <c r="J26" s="114">
        <v>77.28</v>
      </c>
      <c r="K26" s="106">
        <f t="shared" si="0"/>
        <v>4018.56</v>
      </c>
      <c r="L26" s="98">
        <v>0.27210000000000001</v>
      </c>
      <c r="M26" s="98">
        <v>0.84660000000000002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30" x14ac:dyDescent="0.25">
      <c r="A27" s="47"/>
      <c r="B27" s="117">
        <f>IF(AND(G27&lt;&gt;"",H27&gt;0,I27&lt;&gt;"",J27&lt;&gt;0,K27&lt;&gt;0),COUNT($B$11:B26)+1,"")</f>
        <v>14</v>
      </c>
      <c r="C27" s="34" t="s">
        <v>4107</v>
      </c>
      <c r="D27" s="91"/>
      <c r="E27" s="47"/>
      <c r="F27" s="68"/>
      <c r="G27" s="41" t="s">
        <v>4072</v>
      </c>
      <c r="H27" s="114">
        <v>10</v>
      </c>
      <c r="I27" s="119" t="s">
        <v>3695</v>
      </c>
      <c r="J27" s="114">
        <v>40.17</v>
      </c>
      <c r="K27" s="106">
        <f t="shared" si="0"/>
        <v>401.7</v>
      </c>
      <c r="L27" s="98">
        <v>0.27210000000000001</v>
      </c>
      <c r="M27" s="98">
        <v>0.84660000000000002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60" x14ac:dyDescent="0.25">
      <c r="A28" s="47"/>
      <c r="B28" s="117">
        <f>IF(AND(G28&lt;&gt;"",H28&gt;0,I28&lt;&gt;"",J28&lt;&gt;0,K28&lt;&gt;0),COUNT($B$11:B27)+1,"")</f>
        <v>15</v>
      </c>
      <c r="C28" s="34" t="s">
        <v>4108</v>
      </c>
      <c r="D28" s="91"/>
      <c r="E28" s="47"/>
      <c r="F28" s="68"/>
      <c r="G28" s="41" t="s">
        <v>4073</v>
      </c>
      <c r="H28" s="114">
        <v>10</v>
      </c>
      <c r="I28" s="119" t="s">
        <v>3695</v>
      </c>
      <c r="J28" s="114">
        <v>34.17</v>
      </c>
      <c r="K28" s="106">
        <f t="shared" si="0"/>
        <v>341.7</v>
      </c>
      <c r="L28" s="98">
        <v>0.27210000000000001</v>
      </c>
      <c r="M28" s="98">
        <v>0.84660000000000002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60" x14ac:dyDescent="0.25">
      <c r="A29" s="47"/>
      <c r="B29" s="117">
        <f>IF(AND(G29&lt;&gt;"",H29&gt;0,I29&lt;&gt;"",J29&lt;&gt;0,K29&lt;&gt;0),COUNT($B$11:B28)+1,"")</f>
        <v>16</v>
      </c>
      <c r="C29" s="34" t="s">
        <v>4109</v>
      </c>
      <c r="D29" s="91"/>
      <c r="E29" s="47"/>
      <c r="F29" s="68"/>
      <c r="G29" s="41" t="s">
        <v>4074</v>
      </c>
      <c r="H29" s="114">
        <v>10</v>
      </c>
      <c r="I29" s="119" t="s">
        <v>3695</v>
      </c>
      <c r="J29" s="114">
        <v>34.17</v>
      </c>
      <c r="K29" s="106">
        <f t="shared" si="0"/>
        <v>341.7</v>
      </c>
      <c r="L29" s="98">
        <v>0.27210000000000001</v>
      </c>
      <c r="M29" s="98">
        <v>0.84660000000000002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34" t="s">
        <v>4110</v>
      </c>
      <c r="D30" s="91"/>
      <c r="E30" s="47"/>
      <c r="F30" s="68"/>
      <c r="G30" s="41" t="s">
        <v>4031</v>
      </c>
      <c r="H30" s="114">
        <v>0</v>
      </c>
      <c r="I30" s="119" t="s">
        <v>4163</v>
      </c>
      <c r="J30" s="114">
        <v>0</v>
      </c>
      <c r="K30" s="106" t="str">
        <f t="shared" si="0"/>
        <v/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17</v>
      </c>
      <c r="C31" s="34" t="s">
        <v>4111</v>
      </c>
      <c r="D31" s="91"/>
      <c r="E31" s="47"/>
      <c r="F31" s="68"/>
      <c r="G31" s="41" t="s">
        <v>4032</v>
      </c>
      <c r="H31" s="114">
        <v>206.39</v>
      </c>
      <c r="I31" s="119" t="s">
        <v>3694</v>
      </c>
      <c r="J31" s="114">
        <v>75.28</v>
      </c>
      <c r="K31" s="106">
        <f t="shared" si="0"/>
        <v>15537.04</v>
      </c>
      <c r="L31" s="98">
        <v>0.27210000000000001</v>
      </c>
      <c r="M31" s="98">
        <v>0.84660000000000002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30" x14ac:dyDescent="0.25">
      <c r="A32" s="47"/>
      <c r="B32" s="117">
        <f>IF(AND(G32&lt;&gt;"",H32&gt;0,I32&lt;&gt;"",J32&lt;&gt;0,K32&lt;&gt;0),COUNT($B$11:B31)+1,"")</f>
        <v>18</v>
      </c>
      <c r="C32" s="34" t="s">
        <v>4112</v>
      </c>
      <c r="D32" s="91"/>
      <c r="E32" s="47"/>
      <c r="F32" s="68"/>
      <c r="G32" s="41" t="s">
        <v>4033</v>
      </c>
      <c r="H32" s="114">
        <v>10.56</v>
      </c>
      <c r="I32" s="119" t="s">
        <v>3695</v>
      </c>
      <c r="J32" s="114">
        <v>513.46</v>
      </c>
      <c r="K32" s="106">
        <f t="shared" si="0"/>
        <v>5422.14</v>
      </c>
      <c r="L32" s="98">
        <v>0.27210000000000001</v>
      </c>
      <c r="M32" s="98">
        <v>0.84660000000000002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30" x14ac:dyDescent="0.25">
      <c r="A33" s="47"/>
      <c r="B33" s="117">
        <f>IF(AND(G33&lt;&gt;"",H33&gt;0,I33&lt;&gt;"",J33&lt;&gt;0,K33&lt;&gt;0),COUNT($B$11:B32)+1,"")</f>
        <v>19</v>
      </c>
      <c r="C33" s="34" t="s">
        <v>4113</v>
      </c>
      <c r="D33" s="91"/>
      <c r="E33" s="47"/>
      <c r="F33" s="68"/>
      <c r="G33" s="41" t="s">
        <v>4075</v>
      </c>
      <c r="H33" s="114">
        <v>56.22</v>
      </c>
      <c r="I33" s="119" t="s">
        <v>3695</v>
      </c>
      <c r="J33" s="114">
        <v>246.06</v>
      </c>
      <c r="K33" s="106">
        <f t="shared" si="0"/>
        <v>13833.49</v>
      </c>
      <c r="L33" s="98">
        <v>0.27210000000000001</v>
      </c>
      <c r="M33" s="98">
        <v>0.84660000000000002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 t="s">
        <v>4114</v>
      </c>
      <c r="D34" s="91"/>
      <c r="E34" s="47"/>
      <c r="F34" s="68"/>
      <c r="G34" s="41" t="s">
        <v>4034</v>
      </c>
      <c r="H34" s="114"/>
      <c r="I34" s="119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45" x14ac:dyDescent="0.25">
      <c r="A35" s="47"/>
      <c r="B35" s="117">
        <f>IF(AND(G35&lt;&gt;"",H35&gt;0,I35&lt;&gt;"",J35&lt;&gt;0,K35&lt;&gt;0),COUNT($B$11:B34)+1,"")</f>
        <v>20</v>
      </c>
      <c r="C35" s="34" t="s">
        <v>4115</v>
      </c>
      <c r="D35" s="91"/>
      <c r="E35" s="47"/>
      <c r="F35" s="68"/>
      <c r="G35" s="41" t="s">
        <v>4076</v>
      </c>
      <c r="H35" s="114">
        <v>51.96</v>
      </c>
      <c r="I35" s="119" t="s">
        <v>3695</v>
      </c>
      <c r="J35" s="114">
        <v>14.04</v>
      </c>
      <c r="K35" s="106">
        <f t="shared" si="0"/>
        <v>729.52</v>
      </c>
      <c r="L35" s="98">
        <v>0.27210000000000001</v>
      </c>
      <c r="M35" s="98">
        <v>0.84660000000000002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30" x14ac:dyDescent="0.25">
      <c r="A36" s="47"/>
      <c r="B36" s="117">
        <f>IF(AND(G36&lt;&gt;"",H36&gt;0,I36&lt;&gt;"",J36&lt;&gt;0,K36&lt;&gt;0),COUNT($B$11:B35)+1,"")</f>
        <v>21</v>
      </c>
      <c r="C36" s="34" t="s">
        <v>4116</v>
      </c>
      <c r="D36" s="91"/>
      <c r="E36" s="47"/>
      <c r="F36" s="68"/>
      <c r="G36" s="41" t="s">
        <v>4077</v>
      </c>
      <c r="H36" s="114">
        <v>2405.2199999999998</v>
      </c>
      <c r="I36" s="119" t="s">
        <v>3695</v>
      </c>
      <c r="J36" s="114">
        <v>16.600000000000001</v>
      </c>
      <c r="K36" s="106">
        <f t="shared" si="0"/>
        <v>39926.65</v>
      </c>
      <c r="L36" s="98">
        <v>0.27210000000000001</v>
      </c>
      <c r="M36" s="98">
        <v>0.84660000000000002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30" x14ac:dyDescent="0.25">
      <c r="A37" s="47"/>
      <c r="B37" s="117">
        <f>IF(AND(G37&lt;&gt;"",H37&gt;0,I37&lt;&gt;"",J37&lt;&gt;0,K37&lt;&gt;0),COUNT($B$11:B36)+1,"")</f>
        <v>22</v>
      </c>
      <c r="C37" s="34" t="s">
        <v>4117</v>
      </c>
      <c r="D37" s="91"/>
      <c r="E37" s="47"/>
      <c r="F37" s="68"/>
      <c r="G37" s="41" t="s">
        <v>4078</v>
      </c>
      <c r="H37" s="114">
        <v>51.96</v>
      </c>
      <c r="I37" s="119" t="s">
        <v>3695</v>
      </c>
      <c r="J37" s="114">
        <v>5.67</v>
      </c>
      <c r="K37" s="106">
        <f t="shared" si="0"/>
        <v>294.61</v>
      </c>
      <c r="L37" s="98">
        <v>0.27210000000000001</v>
      </c>
      <c r="M37" s="98">
        <v>0.84660000000000002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30" x14ac:dyDescent="0.25">
      <c r="A38" s="47"/>
      <c r="B38" s="117">
        <f>IF(AND(G38&lt;&gt;"",H38&gt;0,I38&lt;&gt;"",J38&lt;&gt;0,K38&lt;&gt;0),COUNT($B$11:B37)+1,"")</f>
        <v>23</v>
      </c>
      <c r="C38" s="34" t="s">
        <v>4118</v>
      </c>
      <c r="D38" s="91"/>
      <c r="E38" s="47"/>
      <c r="F38" s="68"/>
      <c r="G38" s="41" t="s">
        <v>4035</v>
      </c>
      <c r="H38" s="114">
        <v>60.9</v>
      </c>
      <c r="I38" s="119" t="s">
        <v>3695</v>
      </c>
      <c r="J38" s="114">
        <v>2.4700000000000002</v>
      </c>
      <c r="K38" s="106">
        <f t="shared" si="0"/>
        <v>150.41999999999999</v>
      </c>
      <c r="L38" s="98">
        <v>0.27210000000000001</v>
      </c>
      <c r="M38" s="98">
        <v>0.84660000000000002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45" x14ac:dyDescent="0.25">
      <c r="A39" s="47"/>
      <c r="B39" s="117">
        <f>IF(AND(G39&lt;&gt;"",H39&gt;0,I39&lt;&gt;"",J39&lt;&gt;0,K39&lt;&gt;0),COUNT($B$11:B38)+1,"")</f>
        <v>24</v>
      </c>
      <c r="C39" s="34" t="s">
        <v>4119</v>
      </c>
      <c r="D39" s="91"/>
      <c r="E39" s="47"/>
      <c r="F39" s="68"/>
      <c r="G39" s="41" t="s">
        <v>4036</v>
      </c>
      <c r="H39" s="114">
        <v>60.9</v>
      </c>
      <c r="I39" s="119" t="s">
        <v>3695</v>
      </c>
      <c r="J39" s="114">
        <v>20.010000000000002</v>
      </c>
      <c r="K39" s="106">
        <f t="shared" si="0"/>
        <v>1218.6099999999999</v>
      </c>
      <c r="L39" s="98">
        <v>0.27210000000000001</v>
      </c>
      <c r="M39" s="98">
        <v>0.84660000000000002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 t="s">
        <v>4120</v>
      </c>
      <c r="D40" s="91"/>
      <c r="E40" s="47"/>
      <c r="F40" s="68"/>
      <c r="G40" s="41" t="s">
        <v>4037</v>
      </c>
      <c r="H40" s="114"/>
      <c r="I40" s="119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25</v>
      </c>
      <c r="C41" s="34" t="s">
        <v>4121</v>
      </c>
      <c r="D41" s="91"/>
      <c r="E41" s="47"/>
      <c r="F41" s="68"/>
      <c r="G41" s="41" t="s">
        <v>4077</v>
      </c>
      <c r="H41" s="114">
        <v>1300.5899999999999</v>
      </c>
      <c r="I41" s="119" t="s">
        <v>3695</v>
      </c>
      <c r="J41" s="114">
        <v>16.600000000000001</v>
      </c>
      <c r="K41" s="106">
        <f t="shared" si="0"/>
        <v>21589.79</v>
      </c>
      <c r="L41" s="98">
        <v>0.27210000000000001</v>
      </c>
      <c r="M41" s="98">
        <v>0.84660000000000002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30" x14ac:dyDescent="0.25">
      <c r="A42" s="47"/>
      <c r="B42" s="117">
        <f>IF(AND(G42&lt;&gt;"",H42&gt;0,I42&lt;&gt;"",J42&lt;&gt;0,K42&lt;&gt;0),COUNT($B$11:B41)+1,"")</f>
        <v>26</v>
      </c>
      <c r="C42" s="34" t="s">
        <v>4122</v>
      </c>
      <c r="D42" s="91"/>
      <c r="E42" s="47"/>
      <c r="F42" s="68"/>
      <c r="G42" s="41" t="s">
        <v>4078</v>
      </c>
      <c r="H42" s="114">
        <v>52</v>
      </c>
      <c r="I42" s="119" t="s">
        <v>3695</v>
      </c>
      <c r="J42" s="114">
        <v>5.67</v>
      </c>
      <c r="K42" s="106">
        <f t="shared" si="0"/>
        <v>294.83999999999997</v>
      </c>
      <c r="L42" s="98">
        <v>0.27210000000000001</v>
      </c>
      <c r="M42" s="98">
        <v>0.84660000000000002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30" x14ac:dyDescent="0.25">
      <c r="A43" s="47"/>
      <c r="B43" s="117">
        <f>IF(AND(G43&lt;&gt;"",H43&gt;0,I43&lt;&gt;"",J43&lt;&gt;0,K43&lt;&gt;0),COUNT($B$11:B42)+1,"")</f>
        <v>27</v>
      </c>
      <c r="C43" s="34" t="s">
        <v>4123</v>
      </c>
      <c r="D43" s="91"/>
      <c r="E43" s="47"/>
      <c r="F43" s="68"/>
      <c r="G43" s="41" t="s">
        <v>4038</v>
      </c>
      <c r="H43" s="114">
        <v>42</v>
      </c>
      <c r="I43" s="119" t="s">
        <v>3695</v>
      </c>
      <c r="J43" s="114">
        <v>19.23</v>
      </c>
      <c r="K43" s="106">
        <f t="shared" si="0"/>
        <v>807.66</v>
      </c>
      <c r="L43" s="98">
        <v>0.27210000000000001</v>
      </c>
      <c r="M43" s="98">
        <v>0.84660000000000002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30" x14ac:dyDescent="0.25">
      <c r="A44" s="47"/>
      <c r="B44" s="117">
        <f>IF(AND(G44&lt;&gt;"",H44&gt;0,I44&lt;&gt;"",J44&lt;&gt;0,K44&lt;&gt;0),COUNT($B$11:B43)+1,"")</f>
        <v>28</v>
      </c>
      <c r="C44" s="34" t="s">
        <v>4124</v>
      </c>
      <c r="D44" s="91"/>
      <c r="E44" s="47"/>
      <c r="F44" s="68"/>
      <c r="G44" s="41" t="s">
        <v>4039</v>
      </c>
      <c r="H44" s="114">
        <v>13.8</v>
      </c>
      <c r="I44" s="119" t="s">
        <v>3695</v>
      </c>
      <c r="J44" s="114">
        <v>11.35</v>
      </c>
      <c r="K44" s="106">
        <f t="shared" si="0"/>
        <v>156.63</v>
      </c>
      <c r="L44" s="98">
        <v>0.27210000000000001</v>
      </c>
      <c r="M44" s="98">
        <v>0.84660000000000002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75" x14ac:dyDescent="0.25">
      <c r="A45" s="47"/>
      <c r="B45" s="117">
        <f>IF(AND(G45&lt;&gt;"",H45&gt;0,I45&lt;&gt;"",J45&lt;&gt;0,K45&lt;&gt;0),COUNT($B$11:B44)+1,"")</f>
        <v>29</v>
      </c>
      <c r="C45" s="34" t="s">
        <v>4125</v>
      </c>
      <c r="D45" s="91"/>
      <c r="E45" s="47"/>
      <c r="F45" s="68"/>
      <c r="G45" s="41" t="s">
        <v>4040</v>
      </c>
      <c r="H45" s="114">
        <v>13.8</v>
      </c>
      <c r="I45" s="119" t="s">
        <v>3695</v>
      </c>
      <c r="J45" s="114">
        <v>58.03</v>
      </c>
      <c r="K45" s="106">
        <f t="shared" si="0"/>
        <v>800.81</v>
      </c>
      <c r="L45" s="98">
        <v>0.27210000000000001</v>
      </c>
      <c r="M45" s="98">
        <v>0.84660000000000002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 t="s">
        <v>4126</v>
      </c>
      <c r="D46" s="91"/>
      <c r="E46" s="47"/>
      <c r="F46" s="68"/>
      <c r="G46" s="41" t="s">
        <v>4041</v>
      </c>
      <c r="H46" s="114">
        <v>0</v>
      </c>
      <c r="I46" s="119" t="s">
        <v>4163</v>
      </c>
      <c r="J46" s="114">
        <v>0</v>
      </c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75" x14ac:dyDescent="0.25">
      <c r="A47" s="47"/>
      <c r="B47" s="117">
        <f>IF(AND(G47&lt;&gt;"",H47&gt;0,I47&lt;&gt;"",J47&lt;&gt;0,K47&lt;&gt;0),COUNT($B$11:B46)+1,"")</f>
        <v>30</v>
      </c>
      <c r="C47" s="34" t="s">
        <v>4127</v>
      </c>
      <c r="D47" s="91"/>
      <c r="E47" s="47"/>
      <c r="F47" s="68"/>
      <c r="G47" s="41" t="s">
        <v>4042</v>
      </c>
      <c r="H47" s="114">
        <v>1</v>
      </c>
      <c r="I47" s="119" t="s">
        <v>3701</v>
      </c>
      <c r="J47" s="114">
        <v>1831.82</v>
      </c>
      <c r="K47" s="106">
        <f t="shared" si="0"/>
        <v>1831.82</v>
      </c>
      <c r="L47" s="98">
        <v>0.27210000000000001</v>
      </c>
      <c r="M47" s="98">
        <v>0.84660000000000002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75" x14ac:dyDescent="0.25">
      <c r="A48" s="47"/>
      <c r="B48" s="117">
        <f>IF(AND(G48&lt;&gt;"",H48&gt;0,I48&lt;&gt;"",J48&lt;&gt;0,K48&lt;&gt;0),COUNT($B$11:B47)+1,"")</f>
        <v>31</v>
      </c>
      <c r="C48" s="34" t="s">
        <v>4128</v>
      </c>
      <c r="D48" s="91"/>
      <c r="E48" s="47"/>
      <c r="F48" s="68"/>
      <c r="G48" s="41" t="s">
        <v>4043</v>
      </c>
      <c r="H48" s="114">
        <v>2</v>
      </c>
      <c r="I48" s="119" t="s">
        <v>3701</v>
      </c>
      <c r="J48" s="114">
        <v>1831.82</v>
      </c>
      <c r="K48" s="106">
        <f t="shared" si="0"/>
        <v>3663.64</v>
      </c>
      <c r="L48" s="98">
        <v>0.27210000000000001</v>
      </c>
      <c r="M48" s="98">
        <v>0.84660000000000002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75" x14ac:dyDescent="0.25">
      <c r="A49" s="47"/>
      <c r="B49" s="117">
        <f>IF(AND(G49&lt;&gt;"",H49&gt;0,I49&lt;&gt;"",J49&lt;&gt;0,K49&lt;&gt;0),COUNT($B$11:B48)+1,"")</f>
        <v>32</v>
      </c>
      <c r="C49" s="34" t="s">
        <v>4129</v>
      </c>
      <c r="D49" s="91"/>
      <c r="E49" s="47"/>
      <c r="F49" s="68"/>
      <c r="G49" s="41" t="s">
        <v>4044</v>
      </c>
      <c r="H49" s="114">
        <v>19</v>
      </c>
      <c r="I49" s="119" t="s">
        <v>3701</v>
      </c>
      <c r="J49" s="114">
        <v>1831.82</v>
      </c>
      <c r="K49" s="106">
        <f t="shared" si="0"/>
        <v>34804.58</v>
      </c>
      <c r="L49" s="98">
        <v>0.27210000000000001</v>
      </c>
      <c r="M49" s="98">
        <v>0.84660000000000002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75" x14ac:dyDescent="0.25">
      <c r="A50" s="47"/>
      <c r="B50" s="117">
        <f>IF(AND(G50&lt;&gt;"",H50&gt;0,I50&lt;&gt;"",J50&lt;&gt;0,K50&lt;&gt;0),COUNT($B$11:B49)+1,"")</f>
        <v>33</v>
      </c>
      <c r="C50" s="34" t="s">
        <v>4130</v>
      </c>
      <c r="D50" s="91"/>
      <c r="E50" s="47"/>
      <c r="F50" s="68"/>
      <c r="G50" s="41" t="s">
        <v>4045</v>
      </c>
      <c r="H50" s="114">
        <v>5</v>
      </c>
      <c r="I50" s="119" t="s">
        <v>3701</v>
      </c>
      <c r="J50" s="114">
        <v>1831.82</v>
      </c>
      <c r="K50" s="106">
        <f t="shared" si="0"/>
        <v>9159.1</v>
      </c>
      <c r="L50" s="98">
        <v>0.27210000000000001</v>
      </c>
      <c r="M50" s="98">
        <v>0.84660000000000002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75" x14ac:dyDescent="0.25">
      <c r="A51" s="47"/>
      <c r="B51" s="117">
        <f>IF(AND(G51&lt;&gt;"",H51&gt;0,I51&lt;&gt;"",J51&lt;&gt;0,K51&lt;&gt;0),COUNT($B$11:B50)+1,"")</f>
        <v>34</v>
      </c>
      <c r="C51" s="34" t="s">
        <v>4131</v>
      </c>
      <c r="D51" s="91"/>
      <c r="E51" s="47"/>
      <c r="F51" s="68"/>
      <c r="G51" s="41" t="s">
        <v>4046</v>
      </c>
      <c r="H51" s="114">
        <v>3</v>
      </c>
      <c r="I51" s="119" t="s">
        <v>3701</v>
      </c>
      <c r="J51" s="114">
        <v>2009.92</v>
      </c>
      <c r="K51" s="106">
        <f t="shared" si="0"/>
        <v>6029.76</v>
      </c>
      <c r="L51" s="98">
        <v>0.27210000000000001</v>
      </c>
      <c r="M51" s="98">
        <v>0.84660000000000002</v>
      </c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75" x14ac:dyDescent="0.25">
      <c r="A52" s="47"/>
      <c r="B52" s="117">
        <f>IF(AND(G52&lt;&gt;"",H52&gt;0,I52&lt;&gt;"",J52&lt;&gt;0,K52&lt;&gt;0),COUNT($B$11:B51)+1,"")</f>
        <v>35</v>
      </c>
      <c r="C52" s="34" t="s">
        <v>4132</v>
      </c>
      <c r="D52" s="91"/>
      <c r="E52" s="47"/>
      <c r="F52" s="68"/>
      <c r="G52" s="41" t="s">
        <v>4047</v>
      </c>
      <c r="H52" s="114">
        <v>1</v>
      </c>
      <c r="I52" s="119" t="s">
        <v>3701</v>
      </c>
      <c r="J52" s="114">
        <v>2009.92</v>
      </c>
      <c r="K52" s="106">
        <f t="shared" si="0"/>
        <v>2009.92</v>
      </c>
      <c r="L52" s="98">
        <v>0.27210000000000001</v>
      </c>
      <c r="M52" s="98">
        <v>0.84660000000000002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45" x14ac:dyDescent="0.25">
      <c r="A53" s="47"/>
      <c r="B53" s="117">
        <f>IF(AND(G53&lt;&gt;"",H53&gt;0,I53&lt;&gt;"",J53&lt;&gt;0,K53&lt;&gt;0),COUNT($B$11:B52)+1,"")</f>
        <v>36</v>
      </c>
      <c r="C53" s="34" t="s">
        <v>4133</v>
      </c>
      <c r="D53" s="91"/>
      <c r="E53" s="47"/>
      <c r="F53" s="68"/>
      <c r="G53" s="41" t="s">
        <v>4079</v>
      </c>
      <c r="H53" s="114">
        <v>1</v>
      </c>
      <c r="I53" s="119" t="s">
        <v>3701</v>
      </c>
      <c r="J53" s="114">
        <v>2892.88</v>
      </c>
      <c r="K53" s="106">
        <f t="shared" si="0"/>
        <v>2892.88</v>
      </c>
      <c r="L53" s="98">
        <v>0.27210000000000001</v>
      </c>
      <c r="M53" s="98">
        <v>0.84660000000000002</v>
      </c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ht="60" x14ac:dyDescent="0.25">
      <c r="A54" s="47"/>
      <c r="B54" s="117">
        <f>IF(AND(G54&lt;&gt;"",H54&gt;0,I54&lt;&gt;"",J54&lt;&gt;0,K54&lt;&gt;0),COUNT($B$11:B53)+1,"")</f>
        <v>37</v>
      </c>
      <c r="C54" s="34" t="s">
        <v>4134</v>
      </c>
      <c r="D54" s="91"/>
      <c r="E54" s="47"/>
      <c r="F54" s="68"/>
      <c r="G54" s="41" t="s">
        <v>4080</v>
      </c>
      <c r="H54" s="114">
        <v>1</v>
      </c>
      <c r="I54" s="119" t="s">
        <v>3701</v>
      </c>
      <c r="J54" s="114">
        <v>4582.33</v>
      </c>
      <c r="K54" s="106">
        <f t="shared" si="0"/>
        <v>4582.33</v>
      </c>
      <c r="L54" s="98">
        <v>0.27210000000000001</v>
      </c>
      <c r="M54" s="98">
        <v>0.84660000000000002</v>
      </c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 t="s">
        <v>4135</v>
      </c>
      <c r="D55" s="91"/>
      <c r="E55" s="47"/>
      <c r="F55" s="68"/>
      <c r="G55" s="41" t="s">
        <v>4048</v>
      </c>
      <c r="H55" s="114"/>
      <c r="I55" s="119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30" x14ac:dyDescent="0.25">
      <c r="A56" s="47"/>
      <c r="B56" s="117">
        <f>IF(AND(G56&lt;&gt;"",H56&gt;0,I56&lt;&gt;"",J56&lt;&gt;0,K56&lt;&gt;0),COUNT($B$11:B55)+1,"")</f>
        <v>38</v>
      </c>
      <c r="C56" s="34" t="s">
        <v>4136</v>
      </c>
      <c r="D56" s="91"/>
      <c r="E56" s="47"/>
      <c r="F56" s="68"/>
      <c r="G56" s="41" t="s">
        <v>4081</v>
      </c>
      <c r="H56" s="114">
        <v>48.42</v>
      </c>
      <c r="I56" s="119" t="s">
        <v>3695</v>
      </c>
      <c r="J56" s="114">
        <v>178.09</v>
      </c>
      <c r="K56" s="106">
        <f t="shared" si="0"/>
        <v>8623.1200000000008</v>
      </c>
      <c r="L56" s="98">
        <v>0.27210000000000001</v>
      </c>
      <c r="M56" s="98">
        <v>0.84660000000000002</v>
      </c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75" x14ac:dyDescent="0.25">
      <c r="A57" s="47"/>
      <c r="B57" s="117">
        <f>IF(AND(G57&lt;&gt;"",H57&gt;0,I57&lt;&gt;"",J57&lt;&gt;0,K57&lt;&gt;0),COUNT($B$11:B56)+1,"")</f>
        <v>39</v>
      </c>
      <c r="C57" s="34" t="s">
        <v>4137</v>
      </c>
      <c r="D57" s="91"/>
      <c r="E57" s="47"/>
      <c r="F57" s="68"/>
      <c r="G57" s="41" t="s">
        <v>4082</v>
      </c>
      <c r="H57" s="114">
        <v>4.75</v>
      </c>
      <c r="I57" s="119" t="s">
        <v>3694</v>
      </c>
      <c r="J57" s="114">
        <v>558.97</v>
      </c>
      <c r="K57" s="106">
        <f t="shared" si="0"/>
        <v>2655.11</v>
      </c>
      <c r="L57" s="98">
        <v>0.27210000000000001</v>
      </c>
      <c r="M57" s="98">
        <v>0.84660000000000002</v>
      </c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30" x14ac:dyDescent="0.25">
      <c r="A58" s="47"/>
      <c r="B58" s="117">
        <f>IF(AND(G58&lt;&gt;"",H58&gt;0,I58&lt;&gt;"",J58&lt;&gt;0,K58&lt;&gt;0),COUNT($B$11:B57)+1,"")</f>
        <v>40</v>
      </c>
      <c r="C58" s="34" t="s">
        <v>4138</v>
      </c>
      <c r="D58" s="91"/>
      <c r="E58" s="47"/>
      <c r="F58" s="68"/>
      <c r="G58" s="41" t="s">
        <v>4083</v>
      </c>
      <c r="H58" s="114">
        <v>8.8800000000000008</v>
      </c>
      <c r="I58" s="119" t="s">
        <v>3694</v>
      </c>
      <c r="J58" s="114">
        <v>128.97</v>
      </c>
      <c r="K58" s="106">
        <f t="shared" si="0"/>
        <v>1145.25</v>
      </c>
      <c r="L58" s="98">
        <v>0.27210000000000001</v>
      </c>
      <c r="M58" s="98">
        <v>0.84660000000000002</v>
      </c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30" x14ac:dyDescent="0.25">
      <c r="A59" s="47"/>
      <c r="B59" s="117">
        <f>IF(AND(G59&lt;&gt;"",H59&gt;0,I59&lt;&gt;"",J59&lt;&gt;0,K59&lt;&gt;0),COUNT($B$11:B58)+1,"")</f>
        <v>41</v>
      </c>
      <c r="C59" s="34" t="s">
        <v>4139</v>
      </c>
      <c r="D59" s="91"/>
      <c r="E59" s="47"/>
      <c r="F59" s="68"/>
      <c r="G59" s="41" t="s">
        <v>4049</v>
      </c>
      <c r="H59" s="114">
        <v>2</v>
      </c>
      <c r="I59" s="119" t="s">
        <v>3735</v>
      </c>
      <c r="J59" s="114">
        <v>2185.15</v>
      </c>
      <c r="K59" s="106">
        <f t="shared" si="0"/>
        <v>4370.3</v>
      </c>
      <c r="L59" s="98">
        <v>0.27210000000000001</v>
      </c>
      <c r="M59" s="98">
        <v>0.84660000000000002</v>
      </c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30" x14ac:dyDescent="0.25">
      <c r="A60" s="47"/>
      <c r="B60" s="117">
        <f>IF(AND(G60&lt;&gt;"",H60&gt;0,I60&lt;&gt;"",J60&lt;&gt;0,K60&lt;&gt;0),COUNT($B$11:B59)+1,"")</f>
        <v>42</v>
      </c>
      <c r="C60" s="34" t="s">
        <v>4140</v>
      </c>
      <c r="D60" s="91"/>
      <c r="E60" s="47"/>
      <c r="F60" s="68"/>
      <c r="G60" s="41" t="s">
        <v>4050</v>
      </c>
      <c r="H60" s="114">
        <v>1</v>
      </c>
      <c r="I60" s="119" t="s">
        <v>3701</v>
      </c>
      <c r="J60" s="114">
        <v>1348.58</v>
      </c>
      <c r="K60" s="106">
        <f t="shared" si="0"/>
        <v>1348.58</v>
      </c>
      <c r="L60" s="98">
        <v>0.27210000000000001</v>
      </c>
      <c r="M60" s="98">
        <v>0.84660000000000002</v>
      </c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30" x14ac:dyDescent="0.25">
      <c r="A61" s="47"/>
      <c r="B61" s="117">
        <f>IF(AND(G61&lt;&gt;"",H61&gt;0,I61&lt;&gt;"",J61&lt;&gt;0,K61&lt;&gt;0),COUNT($B$11:B60)+1,"")</f>
        <v>43</v>
      </c>
      <c r="C61" s="34" t="s">
        <v>4141</v>
      </c>
      <c r="D61" s="91"/>
      <c r="E61" s="47"/>
      <c r="F61" s="68"/>
      <c r="G61" s="41" t="s">
        <v>4084</v>
      </c>
      <c r="H61" s="114">
        <v>2.3199999999999998</v>
      </c>
      <c r="I61" s="119" t="s">
        <v>3695</v>
      </c>
      <c r="J61" s="114">
        <v>565.37</v>
      </c>
      <c r="K61" s="106">
        <f t="shared" si="0"/>
        <v>1311.66</v>
      </c>
      <c r="L61" s="98">
        <v>0.27210000000000001</v>
      </c>
      <c r="M61" s="98">
        <v>0.84660000000000002</v>
      </c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30" x14ac:dyDescent="0.25">
      <c r="A62" s="47"/>
      <c r="B62" s="117">
        <f>IF(AND(G62&lt;&gt;"",H62&gt;0,I62&lt;&gt;"",J62&lt;&gt;0,K62&lt;&gt;0),COUNT($B$11:B61)+1,"")</f>
        <v>44</v>
      </c>
      <c r="C62" s="34" t="s">
        <v>4142</v>
      </c>
      <c r="D62" s="91"/>
      <c r="E62" s="47"/>
      <c r="F62" s="68"/>
      <c r="G62" s="41" t="s">
        <v>4085</v>
      </c>
      <c r="H62" s="114">
        <v>80</v>
      </c>
      <c r="I62" s="119" t="s">
        <v>3725</v>
      </c>
      <c r="J62" s="114">
        <v>79.84</v>
      </c>
      <c r="K62" s="106">
        <f t="shared" si="0"/>
        <v>6387.2</v>
      </c>
      <c r="L62" s="98">
        <v>0.27210000000000001</v>
      </c>
      <c r="M62" s="98">
        <v>0.84660000000000002</v>
      </c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>
        <f>IF(AND(G63&lt;&gt;"",H63&gt;0,I63&lt;&gt;"",J63&lt;&gt;0,K63&lt;&gt;0),COUNT($B$11:B62)+1,"")</f>
        <v>45</v>
      </c>
      <c r="C63" s="34" t="s">
        <v>4143</v>
      </c>
      <c r="D63" s="91"/>
      <c r="E63" s="47"/>
      <c r="F63" s="68"/>
      <c r="G63" s="41" t="s">
        <v>4086</v>
      </c>
      <c r="H63" s="114">
        <v>3</v>
      </c>
      <c r="I63" s="119" t="s">
        <v>3701</v>
      </c>
      <c r="J63" s="114">
        <v>225.4</v>
      </c>
      <c r="K63" s="106">
        <f t="shared" si="0"/>
        <v>676.2</v>
      </c>
      <c r="L63" s="98">
        <v>0.27210000000000001</v>
      </c>
      <c r="M63" s="98">
        <v>0.84660000000000002</v>
      </c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30" x14ac:dyDescent="0.25">
      <c r="A64" s="47"/>
      <c r="B64" s="117">
        <f>IF(AND(G64&lt;&gt;"",H64&gt;0,I64&lt;&gt;"",J64&lt;&gt;0,K64&lt;&gt;0),COUNT($B$11:B63)+1,"")</f>
        <v>46</v>
      </c>
      <c r="C64" s="34" t="s">
        <v>4144</v>
      </c>
      <c r="D64" s="91"/>
      <c r="E64" s="47"/>
      <c r="F64" s="68"/>
      <c r="G64" s="41" t="s">
        <v>4087</v>
      </c>
      <c r="H64" s="114">
        <v>1</v>
      </c>
      <c r="I64" s="119" t="s">
        <v>3701</v>
      </c>
      <c r="J64" s="114">
        <v>2798.62</v>
      </c>
      <c r="K64" s="106">
        <f t="shared" si="0"/>
        <v>2798.62</v>
      </c>
      <c r="L64" s="98">
        <v>0.27210000000000001</v>
      </c>
      <c r="M64" s="98">
        <v>0.84660000000000002</v>
      </c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>
        <f>IF(AND(G65&lt;&gt;"",H65&gt;0,I65&lt;&gt;"",J65&lt;&gt;0,K65&lt;&gt;0),COUNT($B$11:B64)+1,"")</f>
        <v>47</v>
      </c>
      <c r="C65" s="34" t="s">
        <v>4145</v>
      </c>
      <c r="D65" s="91"/>
      <c r="E65" s="47"/>
      <c r="F65" s="68"/>
      <c r="G65" s="41" t="s">
        <v>4088</v>
      </c>
      <c r="H65" s="114">
        <v>16</v>
      </c>
      <c r="I65" s="119" t="s">
        <v>3725</v>
      </c>
      <c r="J65" s="114">
        <v>28.62</v>
      </c>
      <c r="K65" s="106">
        <f t="shared" si="0"/>
        <v>457.92</v>
      </c>
      <c r="L65" s="98">
        <v>0.27210000000000001</v>
      </c>
      <c r="M65" s="98">
        <v>0.84660000000000002</v>
      </c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 t="s">
        <v>4146</v>
      </c>
      <c r="D66" s="91"/>
      <c r="E66" s="47"/>
      <c r="F66" s="68"/>
      <c r="G66" s="41" t="s">
        <v>4051</v>
      </c>
      <c r="H66" s="114"/>
      <c r="I66" s="119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 t="s">
        <v>4147</v>
      </c>
      <c r="D67" s="91"/>
      <c r="E67" s="47"/>
      <c r="F67" s="68"/>
      <c r="G67" s="41" t="s">
        <v>4052</v>
      </c>
      <c r="H67" s="114"/>
      <c r="I67" s="119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ht="45" x14ac:dyDescent="0.25">
      <c r="A68" s="47"/>
      <c r="B68" s="117">
        <f>IF(AND(G68&lt;&gt;"",H68&gt;0,I68&lt;&gt;"",J68&lt;&gt;0,K68&lt;&gt;0),COUNT($B$11:B67)+1,"")</f>
        <v>48</v>
      </c>
      <c r="C68" s="34" t="s">
        <v>4148</v>
      </c>
      <c r="D68" s="91"/>
      <c r="E68" s="47"/>
      <c r="F68" s="68"/>
      <c r="G68" s="41" t="s">
        <v>4053</v>
      </c>
      <c r="H68" s="114">
        <v>963</v>
      </c>
      <c r="I68" s="119" t="s">
        <v>3695</v>
      </c>
      <c r="J68" s="114">
        <v>16.600000000000001</v>
      </c>
      <c r="K68" s="106">
        <f t="shared" si="0"/>
        <v>15985.8</v>
      </c>
      <c r="L68" s="98">
        <v>0.27210000000000001</v>
      </c>
      <c r="M68" s="98">
        <v>0.84660000000000002</v>
      </c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ht="30" x14ac:dyDescent="0.25">
      <c r="A69" s="47"/>
      <c r="B69" s="117">
        <f>IF(AND(G69&lt;&gt;"",H69&gt;0,I69&lt;&gt;"",J69&lt;&gt;0,K69&lt;&gt;0),COUNT($B$11:B68)+1,"")</f>
        <v>49</v>
      </c>
      <c r="C69" s="34" t="s">
        <v>4149</v>
      </c>
      <c r="D69" s="91"/>
      <c r="E69" s="47"/>
      <c r="F69" s="68"/>
      <c r="G69" s="41" t="s">
        <v>4089</v>
      </c>
      <c r="H69" s="114">
        <v>9.6999999999999993</v>
      </c>
      <c r="I69" s="119" t="s">
        <v>3695</v>
      </c>
      <c r="J69" s="114">
        <v>19.23</v>
      </c>
      <c r="K69" s="106">
        <f t="shared" si="0"/>
        <v>186.53</v>
      </c>
      <c r="L69" s="98">
        <v>0.27210000000000001</v>
      </c>
      <c r="M69" s="98">
        <v>0.84660000000000002</v>
      </c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ht="30" x14ac:dyDescent="0.25">
      <c r="A70" s="47"/>
      <c r="B70" s="117">
        <f>IF(AND(G70&lt;&gt;"",H70&gt;0,I70&lt;&gt;"",J70&lt;&gt;0,K70&lt;&gt;0),COUNT($B$11:B69)+1,"")</f>
        <v>50</v>
      </c>
      <c r="C70" s="34" t="s">
        <v>4150</v>
      </c>
      <c r="D70" s="91"/>
      <c r="E70" s="47"/>
      <c r="F70" s="68"/>
      <c r="G70" s="41" t="s">
        <v>4054</v>
      </c>
      <c r="H70" s="114">
        <v>30.14</v>
      </c>
      <c r="I70" s="119" t="s">
        <v>3695</v>
      </c>
      <c r="J70" s="114">
        <v>11.35</v>
      </c>
      <c r="K70" s="106">
        <f t="shared" si="0"/>
        <v>342.09</v>
      </c>
      <c r="L70" s="98">
        <v>0.27210000000000001</v>
      </c>
      <c r="M70" s="98">
        <v>0.84660000000000002</v>
      </c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ht="75" x14ac:dyDescent="0.25">
      <c r="A71" s="47"/>
      <c r="B71" s="117">
        <f>IF(AND(G71&lt;&gt;"",H71&gt;0,I71&lt;&gt;"",J71&lt;&gt;0,K71&lt;&gt;0),COUNT($B$11:B70)+1,"")</f>
        <v>51</v>
      </c>
      <c r="C71" s="34" t="s">
        <v>4151</v>
      </c>
      <c r="D71" s="91"/>
      <c r="E71" s="47"/>
      <c r="F71" s="68"/>
      <c r="G71" s="41" t="s">
        <v>4055</v>
      </c>
      <c r="H71" s="114">
        <v>30.14</v>
      </c>
      <c r="I71" s="119" t="s">
        <v>3695</v>
      </c>
      <c r="J71" s="114">
        <v>58.03</v>
      </c>
      <c r="K71" s="106">
        <f t="shared" si="0"/>
        <v>1749.02</v>
      </c>
      <c r="L71" s="98">
        <v>0.27210000000000001</v>
      </c>
      <c r="M71" s="98">
        <v>0.84660000000000002</v>
      </c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30" x14ac:dyDescent="0.25">
      <c r="A72" s="47"/>
      <c r="B72" s="117">
        <f>IF(AND(G72&lt;&gt;"",H72&gt;0,I72&lt;&gt;"",J72&lt;&gt;0,K72&lt;&gt;0),COUNT($B$11:B71)+1,"")</f>
        <v>52</v>
      </c>
      <c r="C72" s="34" t="s">
        <v>4152</v>
      </c>
      <c r="D72" s="91"/>
      <c r="E72" s="47"/>
      <c r="F72" s="68"/>
      <c r="G72" s="41" t="s">
        <v>4056</v>
      </c>
      <c r="H72" s="114">
        <v>62</v>
      </c>
      <c r="I72" s="119" t="s">
        <v>3695</v>
      </c>
      <c r="J72" s="114">
        <v>2.4700000000000002</v>
      </c>
      <c r="K72" s="106">
        <f t="shared" si="0"/>
        <v>153.13999999999999</v>
      </c>
      <c r="L72" s="98">
        <v>0.27210000000000001</v>
      </c>
      <c r="M72" s="98">
        <v>0.84660000000000002</v>
      </c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ht="45" x14ac:dyDescent="0.25">
      <c r="A73" s="47"/>
      <c r="B73" s="117">
        <f>IF(AND(G73&lt;&gt;"",H73&gt;0,I73&lt;&gt;"",J73&lt;&gt;0,K73&lt;&gt;0),COUNT($B$11:B72)+1,"")</f>
        <v>53</v>
      </c>
      <c r="C73" s="34" t="s">
        <v>4153</v>
      </c>
      <c r="D73" s="91"/>
      <c r="E73" s="47"/>
      <c r="F73" s="68"/>
      <c r="G73" s="41" t="s">
        <v>4057</v>
      </c>
      <c r="H73" s="114">
        <v>62</v>
      </c>
      <c r="I73" s="119" t="s">
        <v>3695</v>
      </c>
      <c r="J73" s="114">
        <v>20.010000000000002</v>
      </c>
      <c r="K73" s="106">
        <f t="shared" si="0"/>
        <v>1240.6199999999999</v>
      </c>
      <c r="L73" s="98">
        <v>0.27210000000000001</v>
      </c>
      <c r="M73" s="98">
        <v>0.84660000000000002</v>
      </c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ht="30" x14ac:dyDescent="0.25">
      <c r="A74" s="47"/>
      <c r="B74" s="117">
        <f>IF(AND(G74&lt;&gt;"",H74&gt;0,I74&lt;&gt;"",J74&lt;&gt;0,K74&lt;&gt;0),COUNT($B$11:B73)+1,"")</f>
        <v>54</v>
      </c>
      <c r="C74" s="34" t="s">
        <v>4154</v>
      </c>
      <c r="D74" s="91"/>
      <c r="E74" s="47"/>
      <c r="F74" s="68"/>
      <c r="G74" s="41" t="s">
        <v>4039</v>
      </c>
      <c r="H74" s="114">
        <v>23</v>
      </c>
      <c r="I74" s="119" t="s">
        <v>3695</v>
      </c>
      <c r="J74" s="114">
        <v>11.35</v>
      </c>
      <c r="K74" s="106">
        <f t="shared" si="0"/>
        <v>261.05</v>
      </c>
      <c r="L74" s="98">
        <v>0.27210000000000001</v>
      </c>
      <c r="M74" s="98">
        <v>0.84660000000000002</v>
      </c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75" x14ac:dyDescent="0.25">
      <c r="A75" s="47"/>
      <c r="B75" s="117">
        <f>IF(AND(G75&lt;&gt;"",H75&gt;0,I75&lt;&gt;"",J75&lt;&gt;0,K75&lt;&gt;0),COUNT($B$11:B74)+1,"")</f>
        <v>55</v>
      </c>
      <c r="C75" s="34" t="s">
        <v>4155</v>
      </c>
      <c r="D75" s="91"/>
      <c r="E75" s="47"/>
      <c r="F75" s="68"/>
      <c r="G75" s="41" t="s">
        <v>4040</v>
      </c>
      <c r="H75" s="114">
        <v>23</v>
      </c>
      <c r="I75" s="119" t="s">
        <v>3695</v>
      </c>
      <c r="J75" s="114">
        <v>58.03</v>
      </c>
      <c r="K75" s="106">
        <f t="shared" si="0"/>
        <v>1334.69</v>
      </c>
      <c r="L75" s="98">
        <v>0.27210000000000001</v>
      </c>
      <c r="M75" s="98">
        <v>0.84660000000000002</v>
      </c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 t="s">
        <v>4156</v>
      </c>
      <c r="D76" s="91"/>
      <c r="E76" s="47"/>
      <c r="F76" s="68"/>
      <c r="G76" s="41" t="s">
        <v>4058</v>
      </c>
      <c r="H76" s="114"/>
      <c r="I76" s="119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ht="30" x14ac:dyDescent="0.25">
      <c r="A77" s="47"/>
      <c r="B77" s="117">
        <f>IF(AND(G77&lt;&gt;"",H77&gt;0,I77&lt;&gt;"",J77&lt;&gt;0,K77&lt;&gt;0),COUNT($B$11:B76)+1,"")</f>
        <v>56</v>
      </c>
      <c r="C77" s="34" t="s">
        <v>4157</v>
      </c>
      <c r="D77" s="91"/>
      <c r="E77" s="47"/>
      <c r="F77" s="68"/>
      <c r="G77" s="41" t="s">
        <v>4077</v>
      </c>
      <c r="H77" s="114">
        <v>240.86</v>
      </c>
      <c r="I77" s="119" t="s">
        <v>3695</v>
      </c>
      <c r="J77" s="114">
        <v>16.600000000000001</v>
      </c>
      <c r="K77" s="106">
        <f t="shared" si="0"/>
        <v>3998.28</v>
      </c>
      <c r="L77" s="98">
        <v>0.27210000000000001</v>
      </c>
      <c r="M77" s="98">
        <v>0.84660000000000002</v>
      </c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ht="30" x14ac:dyDescent="0.25">
      <c r="A78" s="47"/>
      <c r="B78" s="117">
        <f>IF(AND(G78&lt;&gt;"",H78&gt;0,I78&lt;&gt;"",J78&lt;&gt;0,K78&lt;&gt;0),COUNT($B$11:B77)+1,"")</f>
        <v>57</v>
      </c>
      <c r="C78" s="34" t="s">
        <v>4158</v>
      </c>
      <c r="D78" s="91"/>
      <c r="E78" s="47"/>
      <c r="F78" s="68"/>
      <c r="G78" s="41" t="s">
        <v>4038</v>
      </c>
      <c r="H78" s="114">
        <v>44.95</v>
      </c>
      <c r="I78" s="119" t="s">
        <v>3695</v>
      </c>
      <c r="J78" s="114">
        <v>19.23</v>
      </c>
      <c r="K78" s="106">
        <f t="shared" si="0"/>
        <v>864.39</v>
      </c>
      <c r="L78" s="98">
        <v>0.27210000000000001</v>
      </c>
      <c r="M78" s="98">
        <v>0.84660000000000002</v>
      </c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30" x14ac:dyDescent="0.25">
      <c r="A79" s="47"/>
      <c r="B79" s="117">
        <f>IF(AND(G79&lt;&gt;"",H79&gt;0,I79&lt;&gt;"",J79&lt;&gt;0,K79&lt;&gt;0),COUNT($B$11:B78)+1,"")</f>
        <v>58</v>
      </c>
      <c r="C79" s="34" t="s">
        <v>4159</v>
      </c>
      <c r="D79" s="91"/>
      <c r="E79" s="47"/>
      <c r="F79" s="68"/>
      <c r="G79" s="41" t="s">
        <v>4090</v>
      </c>
      <c r="H79" s="114">
        <v>80.73</v>
      </c>
      <c r="I79" s="119" t="s">
        <v>3695</v>
      </c>
      <c r="J79" s="114">
        <v>2.4700000000000002</v>
      </c>
      <c r="K79" s="106">
        <f t="shared" ref="K79:K113" si="1">IFERROR(IF(H79*J79&lt;&gt;0,ROUND(ROUND(H79,4)*ROUND(J79,4),2),""),"")</f>
        <v>199.4</v>
      </c>
      <c r="L79" s="98">
        <v>0.27210000000000001</v>
      </c>
      <c r="M79" s="98">
        <v>0.84660000000000002</v>
      </c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45" x14ac:dyDescent="0.25">
      <c r="A80" s="47"/>
      <c r="B80" s="117">
        <f>IF(AND(G80&lt;&gt;"",H80&gt;0,I80&lt;&gt;"",J80&lt;&gt;0,K80&lt;&gt;0),COUNT($B$11:B79)+1,"")</f>
        <v>59</v>
      </c>
      <c r="C80" s="34" t="s">
        <v>4160</v>
      </c>
      <c r="D80" s="91"/>
      <c r="E80" s="47"/>
      <c r="F80" s="68"/>
      <c r="G80" s="41" t="s">
        <v>4091</v>
      </c>
      <c r="H80" s="114">
        <v>35.78</v>
      </c>
      <c r="I80" s="119" t="s">
        <v>3695</v>
      </c>
      <c r="J80" s="114">
        <v>20.010000000000002</v>
      </c>
      <c r="K80" s="106">
        <f t="shared" si="1"/>
        <v>715.96</v>
      </c>
      <c r="L80" s="98">
        <v>0.27210000000000001</v>
      </c>
      <c r="M80" s="98">
        <v>0.84660000000000002</v>
      </c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 t="s">
        <v>4161</v>
      </c>
      <c r="D81" s="91"/>
      <c r="E81" s="47"/>
      <c r="F81" s="68"/>
      <c r="G81" s="41" t="s">
        <v>4059</v>
      </c>
      <c r="H81" s="114"/>
      <c r="I81" s="119"/>
      <c r="J81" s="114">
        <v>0</v>
      </c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>
        <f>IF(AND(G82&lt;&gt;"",H82&gt;0,I82&lt;&gt;"",J82&lt;&gt;0,K82&lt;&gt;0),COUNT($B$11:B81)+1,"")</f>
        <v>60</v>
      </c>
      <c r="C82" s="34" t="s">
        <v>4162</v>
      </c>
      <c r="D82" s="91"/>
      <c r="E82" s="47"/>
      <c r="F82" s="68"/>
      <c r="G82" s="41" t="s">
        <v>4060</v>
      </c>
      <c r="H82" s="114">
        <v>400</v>
      </c>
      <c r="I82" s="119" t="s">
        <v>3695</v>
      </c>
      <c r="J82" s="114">
        <v>6.44</v>
      </c>
      <c r="K82" s="106">
        <f t="shared" si="1"/>
        <v>2576</v>
      </c>
      <c r="L82" s="98">
        <v>0.27210000000000001</v>
      </c>
      <c r="M82" s="98">
        <v>0.84660000000000002</v>
      </c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2"/>
  <sheetViews>
    <sheetView workbookViewId="0">
      <selection activeCell="A12" sqref="A12:K92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3" t="s">
        <v>3679</v>
      </c>
      <c r="B1" s="134"/>
      <c r="C1" s="134"/>
      <c r="D1" s="134"/>
      <c r="E1" s="134"/>
      <c r="F1" s="134"/>
      <c r="G1" s="134"/>
      <c r="H1" s="135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5" t="str">
        <f>IF(Identificação!B2=0,"",Identificação!B2)</f>
        <v>Concorrência Lei 14.133/21 Presencial</v>
      </c>
      <c r="D2" s="165"/>
      <c r="E2" s="28" t="s">
        <v>151</v>
      </c>
      <c r="F2" s="29">
        <f>IF(Identificação!E2=0,"",Identificação!E2)</f>
        <v>21</v>
      </c>
      <c r="G2" s="28" t="s">
        <v>152</v>
      </c>
      <c r="H2" s="30">
        <f>IF(Identificação!G2=0,"",Identificação!G2)</f>
        <v>2024</v>
      </c>
      <c r="I2" s="103"/>
      <c r="J2" s="103"/>
      <c r="K2" s="2"/>
    </row>
    <row r="3" spans="1:12" s="27" customFormat="1" ht="30.75" customHeight="1" thickBot="1" x14ac:dyDescent="0.3">
      <c r="A3" s="142" t="s">
        <v>153</v>
      </c>
      <c r="B3" s="143"/>
      <c r="C3" s="144" t="str">
        <f>IF(Identificação!B3=0,"",Identificação!B3)</f>
        <v>reforma e manutenção nas edificações do complexo de Saúde Central</v>
      </c>
      <c r="D3" s="144"/>
      <c r="E3" s="144"/>
      <c r="F3" s="144"/>
      <c r="G3" s="144"/>
      <c r="H3" s="145"/>
      <c r="I3" s="103"/>
      <c r="J3" s="103"/>
    </row>
    <row r="4" spans="1:12" s="27" customFormat="1" ht="15.75" thickBot="1" x14ac:dyDescent="0.3">
      <c r="A4" s="18" t="s">
        <v>3791</v>
      </c>
      <c r="B4" s="26"/>
      <c r="C4" s="129"/>
      <c r="D4" s="129"/>
      <c r="E4" s="129"/>
      <c r="F4" s="129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66" t="str">
        <f>IF(Identificação!B5=0,"",Identificação!B5)</f>
        <v>Compras</v>
      </c>
      <c r="D5" s="167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3">
        <f>SUMIFS(H12:H39953,B12:B39953,"&gt;0",H12:H39953,"&lt;&gt;0")</f>
        <v>0</v>
      </c>
      <c r="D6" s="164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3" t="s">
        <v>3754</v>
      </c>
      <c r="B10" s="153" t="s">
        <v>3755</v>
      </c>
      <c r="C10" s="153" t="s">
        <v>3677</v>
      </c>
      <c r="D10" s="155" t="s">
        <v>3756</v>
      </c>
      <c r="E10" s="161" t="s">
        <v>171</v>
      </c>
      <c r="F10" s="162"/>
      <c r="G10" s="162"/>
      <c r="H10" s="162"/>
      <c r="I10" s="162"/>
      <c r="J10" s="162"/>
      <c r="K10" s="162"/>
    </row>
    <row r="11" spans="1:12" customFormat="1" ht="45" x14ac:dyDescent="0.25">
      <c r="A11" s="154"/>
      <c r="B11" s="154"/>
      <c r="C11" s="154"/>
      <c r="D11" s="156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1.1.</v>
      </c>
      <c r="D12" s="54" t="str">
        <f>IF('Orçamento-base'!G12&gt;0,'Orçamento-base'!G12,"")</f>
        <v>SERVIÇOS PRELIMINARES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>1.1.1.</v>
      </c>
      <c r="D13" s="54" t="str">
        <f>IF('Orçamento-base'!G13&gt;0,'Orçamento-base'!G13,"")</f>
        <v xml:space="preserve">ENGENHEIRO CIVIL DE OBRA PLENO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3" s="116">
        <f>IF('Orçamento-base'!H13&gt;0,'Orçamento-base'!H13,"")</f>
        <v>48</v>
      </c>
      <c r="F13" s="54" t="str">
        <f>IF('Orçamento-base'!I13&gt;0,'Orçamento-base'!I13,"")</f>
        <v>h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2</v>
      </c>
      <c r="C14" s="111" t="str">
        <f>IF('Orçamento-base'!C14&gt;0,'Orçamento-base'!C14,"")</f>
        <v>1.1.2.</v>
      </c>
      <c r="D14" s="106" t="str">
        <f>IF('Orçamento-base'!G14&gt;0,'Orçamento-base'!G14,"")</f>
        <v>FORNECIMENTO E INSTALAÇÃO DE PLACA DE OBRA COM CHAPA GALVANIZADA E ESTRUTURA DE MADEIRA. AF_03/2022_PS</v>
      </c>
      <c r="E14" s="168">
        <f>IF('Orçamento-base'!H14&gt;0,'Orçamento-base'!H14,"")</f>
        <v>1.8</v>
      </c>
      <c r="F14" s="106" t="str">
        <f>IF('Orçamento-base'!I14&gt;0,'Orçamento-base'!I14,"")</f>
        <v>m2</v>
      </c>
      <c r="G14" s="114"/>
      <c r="H14" s="106" t="str">
        <f t="shared" ref="H14:H51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3</v>
      </c>
      <c r="C15" s="111" t="str">
        <f>IF('Orçamento-base'!C15&gt;0,'Orçamento-base'!C15,"")</f>
        <v>1.1.3.</v>
      </c>
      <c r="D15" s="106" t="str">
        <f>IF('Orçamento-base'!G15&gt;0,'Orçamento-base'!G15,"")</f>
        <v xml:space="preserve">LOCACAO DE ANDAIME METALICO TIPO FACHADEIRO, PECAS COM APROXIMADAMENTE 1,20 M DE LARGURA E 2,0 M DE ALTURA, INCLUINDO DIAGONAIS EM X, BARRAS DE LIGACAO, SAPATAS E DEMAIS ITENS NECESSARIOS A MONTAGEM (NAO INCLUI INSTALACAO)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5" s="168">
        <f>IF('Orçamento-base'!H15&gt;0,'Orçamento-base'!H15,"")</f>
        <v>57.6</v>
      </c>
      <c r="F15" s="106" t="str">
        <f>IF('Orçamento-base'!I15&gt;0,'Orçamento-base'!I15,"")</f>
        <v>m2mes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4</v>
      </c>
      <c r="C16" s="111" t="str">
        <f>IF('Orçamento-base'!C16&gt;0,'Orçamento-base'!C16,"")</f>
        <v>1.1.4.</v>
      </c>
      <c r="D16" s="106" t="str">
        <f>IF('Orçamento-base'!G16&gt;0,'Orçamento-base'!G16,"")</f>
        <v>MONTAGEM E DESMONTAGEM DE ANDAIME MODULAR FACHADEIRO, COM PISO METÁLICO, PARA EDIFÍCIOS COM MULTIPLOS PAVIMENTOS (EXCLUSIVE ANDAIME E LIMPEZA). AF_03/2024</v>
      </c>
      <c r="E16" s="168">
        <f>IF('Orçamento-base'!H16&gt;0,'Orçamento-base'!H16,"")</f>
        <v>19.2</v>
      </c>
      <c r="F16" s="106" t="str">
        <f>IF('Orçamento-base'!I16&gt;0,'Orçamento-base'!I16,"")</f>
        <v>m2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5</v>
      </c>
      <c r="C17" s="111" t="str">
        <f>IF('Orçamento-base'!C17&gt;0,'Orçamento-base'!C17,"")</f>
        <v>1.1.5.</v>
      </c>
      <c r="D17" s="106" t="str">
        <f>IF('Orçamento-base'!G17&gt;0,'Orçamento-base'!G17,"")</f>
        <v>MOVIMENTAÇÃO DE MOBILIÁRIO DURANTE A EXECUÇÃO DOS SERVIÇOS</v>
      </c>
      <c r="E17" s="168">
        <f>IF('Orçamento-base'!H17&gt;0,'Orçamento-base'!H17,"")</f>
        <v>30</v>
      </c>
      <c r="F17" s="106" t="str">
        <f>IF('Orçamento-base'!I17&gt;0,'Orçamento-base'!I17,"")</f>
        <v>h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 t="str">
        <f>'Orçamento-base'!B18</f>
        <v/>
      </c>
      <c r="C18" s="111" t="str">
        <f>IF('Orçamento-base'!C18&gt;0,'Orçamento-base'!C18,"")</f>
        <v>1.2.</v>
      </c>
      <c r="D18" s="106" t="str">
        <f>IF('Orçamento-base'!G18&gt;0,'Orçamento-base'!G18,"")</f>
        <v>DEMOLIÇÕES E REPAROS</v>
      </c>
      <c r="E18" s="168" t="str">
        <f>IF('Orçamento-base'!H18&gt;0,'Orçamento-base'!H18,"")</f>
        <v/>
      </c>
      <c r="F18" s="106" t="str">
        <f>IF('Orçamento-base'!I18&gt;0,'Orçamento-base'!I18,"")</f>
        <v>-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6</v>
      </c>
      <c r="C19" s="111" t="str">
        <f>IF('Orçamento-base'!C19&gt;0,'Orçamento-base'!C19,"")</f>
        <v>1.2.1.</v>
      </c>
      <c r="D19" s="106" t="str">
        <f>IF('Orçamento-base'!G19&gt;0,'Orçamento-base'!G19,"")</f>
        <v>DEMOLIÇÃO DE ARGAMASSAS, DE FORMA MANUAL, SEM REAPROVEITAMENTO. AF_09/2023</v>
      </c>
      <c r="E19" s="168">
        <f>IF('Orçamento-base'!H19&gt;0,'Orçamento-base'!H19,"")</f>
        <v>51.96</v>
      </c>
      <c r="F19" s="106" t="str">
        <f>IF('Orçamento-base'!I19&gt;0,'Orçamento-base'!I19,"")</f>
        <v>m2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7</v>
      </c>
      <c r="C20" s="111" t="str">
        <f>IF('Orçamento-base'!C20&gt;0,'Orçamento-base'!C20,"")</f>
        <v>1.2.2.</v>
      </c>
      <c r="D20" s="106" t="str">
        <f>IF('Orçamento-base'!G20&gt;0,'Orçamento-base'!G20,"")</f>
        <v>DEMOLIÇÃO DE RODAPÉ CERÂMICO, DE FORMA MANUAL, SEM REAPROVEITAMENTO. AF_09/2023</v>
      </c>
      <c r="E20" s="168">
        <f>IF('Orçamento-base'!H20&gt;0,'Orçamento-base'!H20,"")</f>
        <v>60.9</v>
      </c>
      <c r="F20" s="106" t="str">
        <f>IF('Orçamento-base'!I20&gt;0,'Orçamento-base'!I20,"")</f>
        <v>m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8</v>
      </c>
      <c r="C21" s="111" t="str">
        <f>IF('Orçamento-base'!C21&gt;0,'Orçamento-base'!C21,"")</f>
        <v>1.2.3.</v>
      </c>
      <c r="D21" s="106" t="str">
        <f>IF('Orçamento-base'!G21&gt;0,'Orçamento-base'!G21,"")</f>
        <v>DEMOLIÇÃO DE RODAPÉ CERÂMICO, DE FORMA MANUAL, SEM REAPROVEITAMENTO. AF_09/2023</v>
      </c>
      <c r="E21" s="168">
        <f>IF('Orçamento-base'!H21&gt;0,'Orçamento-base'!H21,"")</f>
        <v>150</v>
      </c>
      <c r="F21" s="106" t="str">
        <f>IF('Orçamento-base'!I21&gt;0,'Orçamento-base'!I21,"")</f>
        <v>m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9</v>
      </c>
      <c r="C22" s="111" t="str">
        <f>IF('Orçamento-base'!C22&gt;0,'Orçamento-base'!C22,"")</f>
        <v>1.2.4.</v>
      </c>
      <c r="D22" s="106" t="str">
        <f>IF('Orçamento-base'!G22&gt;0,'Orçamento-base'!G22,"")</f>
        <v>REMOÇÃO DE PISO DE BLOCO INTERTRAVADO OU DE PEDRA PORTUGUESA, DE FORMA MANUAL, COM REAPROVEITAMENTO. AF_09/2023</v>
      </c>
      <c r="E22" s="168">
        <f>IF('Orçamento-base'!H22&gt;0,'Orçamento-base'!H22,"")</f>
        <v>62.48</v>
      </c>
      <c r="F22" s="106" t="str">
        <f>IF('Orçamento-base'!I22&gt;0,'Orçamento-base'!I22,"")</f>
        <v>m2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10</v>
      </c>
      <c r="C23" s="111" t="str">
        <f>IF('Orçamento-base'!C23&gt;0,'Orçamento-base'!C23,"")</f>
        <v>1.2.5.</v>
      </c>
      <c r="D23" s="106" t="str">
        <f>IF('Orçamento-base'!G23&gt;0,'Orçamento-base'!G23,"")</f>
        <v>REMOÇÃO DE PORTAS, DE FORMA MANUAL, SEM REAPROVEITAMENTO. AF_09/2023</v>
      </c>
      <c r="E23" s="168">
        <f>IF('Orçamento-base'!H23&gt;0,'Orçamento-base'!H23,"")</f>
        <v>63.42</v>
      </c>
      <c r="F23" s="106" t="str">
        <f>IF('Orçamento-base'!I23&gt;0,'Orçamento-base'!I23,"")</f>
        <v>m2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11</v>
      </c>
      <c r="C24" s="111" t="str">
        <f>IF('Orçamento-base'!C24&gt;0,'Orçamento-base'!C24,"")</f>
        <v>1.2.6.</v>
      </c>
      <c r="D24" s="106" t="str">
        <f>IF('Orçamento-base'!G24&gt;0,'Orçamento-base'!G24,"")</f>
        <v>REMOÇÃO DE CHAPAS E PERFIS DE DRYWALL, DE FORMA MANUAL, SEM REAPROVEITAMENTO. AF_09/2023</v>
      </c>
      <c r="E24" s="168">
        <f>IF('Orçamento-base'!H24&gt;0,'Orçamento-base'!H24,"")</f>
        <v>69.3</v>
      </c>
      <c r="F24" s="106" t="str">
        <f>IF('Orçamento-base'!I24&gt;0,'Orçamento-base'!I24,"")</f>
        <v>m2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12</v>
      </c>
      <c r="C25" s="111" t="str">
        <f>IF('Orçamento-base'!C25&gt;0,'Orçamento-base'!C25,"")</f>
        <v>1.2.7.</v>
      </c>
      <c r="D25" s="106" t="str">
        <f>IF('Orçamento-base'!G25&gt;0,'Orçamento-base'!G25,"")</f>
        <v>LIMPEZA DE SUPERFÍCIE COM JATO DE ALTA PRESSÃO. AF_04/2019</v>
      </c>
      <c r="E25" s="168">
        <f>IF('Orçamento-base'!H25&gt;0,'Orçamento-base'!H25,"")</f>
        <v>2765.82</v>
      </c>
      <c r="F25" s="106" t="str">
        <f>IF('Orçamento-base'!I25&gt;0,'Orçamento-base'!I25,"")</f>
        <v>m2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13</v>
      </c>
      <c r="C26" s="111" t="str">
        <f>IF('Orçamento-base'!C26&gt;0,'Orçamento-base'!C26,"")</f>
        <v>1.2.8.</v>
      </c>
      <c r="D26" s="106" t="str">
        <f>IF('Orçamento-base'!G26&gt;0,'Orçamento-base'!G26,"")</f>
        <v>EMBOÇO OU MASSA ÚNICA EM ARGAMASSA TRAÇO 1:2:8, PREPARO MECÂNICA COM BETONEIRA 400 L, APLICADA MANUALMENTE EM PANOS DE FACHADA COM PRESENÇA DE VÃOS, ESPESSURA DE 35 MM, ACESSO POR ANDAIME. AF_08/2022</v>
      </c>
      <c r="E26" s="168">
        <f>IF('Orçamento-base'!H26&gt;0,'Orçamento-base'!H26,"")</f>
        <v>52</v>
      </c>
      <c r="F26" s="106" t="str">
        <f>IF('Orçamento-base'!I26&gt;0,'Orçamento-base'!I26,"")</f>
        <v>m2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14</v>
      </c>
      <c r="C27" s="111" t="str">
        <f>IF('Orçamento-base'!C27&gt;0,'Orçamento-base'!C27,"")</f>
        <v>1.2.9.</v>
      </c>
      <c r="D27" s="106" t="str">
        <f>IF('Orçamento-base'!G27&gt;0,'Orçamento-base'!G27,"")</f>
        <v>REMOÇÃO DE REVESTIMENTO CERÂMICO, DE FORMA MANUAL, COM REAPROVEITAMENTO. (REF.: 97633)</v>
      </c>
      <c r="E27" s="168">
        <f>IF('Orçamento-base'!H27&gt;0,'Orçamento-base'!H27,"")</f>
        <v>10</v>
      </c>
      <c r="F27" s="106" t="str">
        <f>IF('Orçamento-base'!I27&gt;0,'Orçamento-base'!I27,"")</f>
        <v>m2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15</v>
      </c>
      <c r="C28" s="111" t="str">
        <f>IF('Orçamento-base'!C28&gt;0,'Orçamento-base'!C28,"")</f>
        <v>1.2.10.</v>
      </c>
      <c r="D28" s="106" t="str">
        <f>IF('Orçamento-base'!G28&gt;0,'Orçamento-base'!G28,"")</f>
        <v>EMBOÇO, EM ARGAMASSA TRAÇO 1:2:8, PREPARO MECÂNICO, APLICADO MANUALMENTE EM PAREDES INTERNAS, PARA AMBIENTES COM ÁREA MENOR QUE 5M², E = 10MM, COM TALISCAS. AF_03/2024</v>
      </c>
      <c r="E28" s="168">
        <f>IF('Orçamento-base'!H28&gt;0,'Orçamento-base'!H28,"")</f>
        <v>10</v>
      </c>
      <c r="F28" s="106" t="str">
        <f>IF('Orçamento-base'!I28&gt;0,'Orçamento-base'!I28,"")</f>
        <v>m2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16</v>
      </c>
      <c r="C29" s="111" t="str">
        <f>IF('Orçamento-base'!C29&gt;0,'Orçamento-base'!C29,"")</f>
        <v>1.2.11.</v>
      </c>
      <c r="D29" s="106" t="str">
        <f>IF('Orçamento-base'!G29&gt;0,'Orçamento-base'!G29,"")</f>
        <v>ASSENTAMENTO DE REVESTIMENTO CERÂMICO PARA PAREDES INTERNAS COM PLACAS TIPO ESMALTADA DE DIMENSÕES 25X35 CM APLICADAS NA ALTURA INTEIRA DAS PAREDES. (REF.: 87269)</v>
      </c>
      <c r="E29" s="168">
        <f>IF('Orçamento-base'!H29&gt;0,'Orçamento-base'!H29,"")</f>
        <v>10</v>
      </c>
      <c r="F29" s="106" t="str">
        <f>IF('Orçamento-base'!I29&gt;0,'Orçamento-base'!I29,"")</f>
        <v>m2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 t="str">
        <f>'Orçamento-base'!B30</f>
        <v/>
      </c>
      <c r="C30" s="111" t="str">
        <f>IF('Orçamento-base'!C30&gt;0,'Orçamento-base'!C30,"")</f>
        <v>1.3.</v>
      </c>
      <c r="D30" s="106" t="str">
        <f>IF('Orçamento-base'!G30&gt;0,'Orçamento-base'!G30,"")</f>
        <v>PISOS E RODAPÉS</v>
      </c>
      <c r="E30" s="168" t="str">
        <f>IF('Orçamento-base'!H30&gt;0,'Orçamento-base'!H30,"")</f>
        <v/>
      </c>
      <c r="F30" s="106" t="str">
        <f>IF('Orçamento-base'!I30&gt;0,'Orçamento-base'!I30,"")</f>
        <v>-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17</v>
      </c>
      <c r="C31" s="111" t="str">
        <f>IF('Orçamento-base'!C31&gt;0,'Orçamento-base'!C31,"")</f>
        <v>1.3.1.</v>
      </c>
      <c r="D31" s="106" t="str">
        <f>IF('Orçamento-base'!G31&gt;0,'Orçamento-base'!G31,"")</f>
        <v>RODAPÉ EM POLIESTIRENO, ALTURA 10 CM. AF_09/2020</v>
      </c>
      <c r="E31" s="168">
        <f>IF('Orçamento-base'!H31&gt;0,'Orçamento-base'!H31,"")</f>
        <v>206.39</v>
      </c>
      <c r="F31" s="106" t="str">
        <f>IF('Orçamento-base'!I31&gt;0,'Orçamento-base'!I31,"")</f>
        <v>m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18</v>
      </c>
      <c r="C32" s="111" t="str">
        <f>IF('Orçamento-base'!C32&gt;0,'Orçamento-base'!C32,"")</f>
        <v>1.3.2.</v>
      </c>
      <c r="D32" s="106" t="str">
        <f>IF('Orçamento-base'!G32&gt;0,'Orçamento-base'!G32,"")</f>
        <v>PISO EM GRANITO APLICADO EM AMBIENTES INTERNOS. AF_09/2020 (pisos, patamar e espelhos das escadas)</v>
      </c>
      <c r="E32" s="168">
        <f>IF('Orçamento-base'!H32&gt;0,'Orçamento-base'!H32,"")</f>
        <v>10.56</v>
      </c>
      <c r="F32" s="106" t="str">
        <f>IF('Orçamento-base'!I32&gt;0,'Orçamento-base'!I32,"")</f>
        <v>m2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19</v>
      </c>
      <c r="C33" s="111" t="str">
        <f>IF('Orçamento-base'!C33&gt;0,'Orçamento-base'!C33,"")</f>
        <v>1.3.3.</v>
      </c>
      <c r="D33" s="106" t="str">
        <f>IF('Orçamento-base'!G33&gt;0,'Orçamento-base'!G33,"")</f>
        <v>PISO VINÍLICO SEMI-FLEXÍVEL EM PLACAS, PADRÃO LISO, ESPESSURA 3,2 MM, FIXADO COM COLA. AF_09/2020</v>
      </c>
      <c r="E33" s="168">
        <f>IF('Orçamento-base'!H33&gt;0,'Orçamento-base'!H33,"")</f>
        <v>56.22</v>
      </c>
      <c r="F33" s="106" t="str">
        <f>IF('Orçamento-base'!I33&gt;0,'Orçamento-base'!I33,"")</f>
        <v>m2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 t="str">
        <f>'Orçamento-base'!B34</f>
        <v/>
      </c>
      <c r="C34" s="111" t="str">
        <f>IF('Orçamento-base'!C34&gt;0,'Orçamento-base'!C34,"")</f>
        <v>1.4.</v>
      </c>
      <c r="D34" s="106" t="str">
        <f>IF('Orçamento-base'!G34&gt;0,'Orçamento-base'!G34,"")</f>
        <v>PINTURA INTERNA</v>
      </c>
      <c r="E34" s="168" t="str">
        <f>IF('Orçamento-base'!H34&gt;0,'Orçamento-base'!H34,"")</f>
        <v/>
      </c>
      <c r="F34" s="106" t="str">
        <f>IF('Orçamento-base'!I34&gt;0,'Orçamento-base'!I34,"")</f>
        <v/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20</v>
      </c>
      <c r="C35" s="111" t="str">
        <f>IF('Orçamento-base'!C35&gt;0,'Orçamento-base'!C35,"")</f>
        <v>1.4.1.</v>
      </c>
      <c r="D35" s="106" t="str">
        <f>IF('Orçamento-base'!G35&gt;0,'Orçamento-base'!G35,"")</f>
        <v>EMASSAMENTO COM MASSA LÁTEX, APLICAÇÃO EM PAREDE, UMA DEMÃO, LIXAMENTO MANUAL. AF_04/2023</v>
      </c>
      <c r="E35" s="168">
        <f>IF('Orçamento-base'!H35&gt;0,'Orçamento-base'!H35,"")</f>
        <v>51.96</v>
      </c>
      <c r="F35" s="106" t="str">
        <f>IF('Orçamento-base'!I35&gt;0,'Orçamento-base'!I35,"")</f>
        <v>m2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21</v>
      </c>
      <c r="C36" s="111" t="str">
        <f>IF('Orçamento-base'!C36&gt;0,'Orçamento-base'!C36,"")</f>
        <v>1.4.2.</v>
      </c>
      <c r="D36" s="106" t="str">
        <f>IF('Orçamento-base'!G36&gt;0,'Orçamento-base'!G36,"")</f>
        <v>PINTURA LÁTEX ACRÍLICA PREMIUM, APLICAÇÃO MANUAL EM PAREDES, DUAS DEMÃOS. AF_04/2023</v>
      </c>
      <c r="E36" s="168">
        <f>IF('Orçamento-base'!H36&gt;0,'Orçamento-base'!H36,"")</f>
        <v>2405.2199999999998</v>
      </c>
      <c r="F36" s="106" t="str">
        <f>IF('Orçamento-base'!I36&gt;0,'Orçamento-base'!I36,"")</f>
        <v>m2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22</v>
      </c>
      <c r="C37" s="111" t="str">
        <f>IF('Orçamento-base'!C37&gt;0,'Orçamento-base'!C37,"")</f>
        <v>1.4.3.</v>
      </c>
      <c r="D37" s="106" t="str">
        <f>IF('Orçamento-base'!G37&gt;0,'Orçamento-base'!G37,"")</f>
        <v>FUNDO PREPARADOR, APLICAÇÃO MANUAL EM PAREDE, UMA DEMÃO. AF_04/2023 (REF.: 88485)</v>
      </c>
      <c r="E37" s="168">
        <f>IF('Orçamento-base'!H37&gt;0,'Orçamento-base'!H37,"")</f>
        <v>51.96</v>
      </c>
      <c r="F37" s="106" t="str">
        <f>IF('Orçamento-base'!I37&gt;0,'Orçamento-base'!I37,"")</f>
        <v>m2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23</v>
      </c>
      <c r="C38" s="111" t="str">
        <f>IF('Orçamento-base'!C38&gt;0,'Orçamento-base'!C38,"")</f>
        <v>1.4.4.</v>
      </c>
      <c r="D38" s="106" t="str">
        <f>IF('Orçamento-base'!G38&gt;0,'Orçamento-base'!G38,"")</f>
        <v>LIXAMENTO DE MADEIRA PARA APLICAÇÃO DE FUNDO OU PINTURA. AF_01/2021 (portas segundo pavimento)</v>
      </c>
      <c r="E38" s="168">
        <f>IF('Orçamento-base'!H38&gt;0,'Orçamento-base'!H38,"")</f>
        <v>60.9</v>
      </c>
      <c r="F38" s="106" t="str">
        <f>IF('Orçamento-base'!I38&gt;0,'Orçamento-base'!I38,"")</f>
        <v>m2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24</v>
      </c>
      <c r="C39" s="111" t="str">
        <f>IF('Orçamento-base'!C39&gt;0,'Orçamento-base'!C39,"")</f>
        <v>1.4.5.</v>
      </c>
      <c r="D39" s="106" t="str">
        <f>IF('Orçamento-base'!G39&gt;0,'Orçamento-base'!G39,"")</f>
        <v>PINTURA TINTA DE ACABAMENTO (PIGMENTADA) ESMALTE SINTÉTICO ACETINADO EM MADEIRA, 2 DEMÃOS. AF_01/2021 (portas segundo pavimento)</v>
      </c>
      <c r="E39" s="168">
        <f>IF('Orçamento-base'!H39&gt;0,'Orçamento-base'!H39,"")</f>
        <v>60.9</v>
      </c>
      <c r="F39" s="106" t="str">
        <f>IF('Orçamento-base'!I39&gt;0,'Orçamento-base'!I39,"")</f>
        <v>m2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>1.5.</v>
      </c>
      <c r="D40" s="106" t="str">
        <f>IF('Orçamento-base'!G40&gt;0,'Orçamento-base'!G40,"")</f>
        <v>PINTURA EXTERNA</v>
      </c>
      <c r="E40" s="168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25</v>
      </c>
      <c r="C41" s="111" t="str">
        <f>IF('Orçamento-base'!C41&gt;0,'Orçamento-base'!C41,"")</f>
        <v>1.5.1.</v>
      </c>
      <c r="D41" s="106" t="str">
        <f>IF('Orçamento-base'!G41&gt;0,'Orçamento-base'!G41,"")</f>
        <v>PINTURA LÁTEX ACRÍLICA PREMIUM, APLICAÇÃO MANUAL EM PAREDES, DUAS DEMÃOS. AF_04/2023</v>
      </c>
      <c r="E41" s="168">
        <f>IF('Orçamento-base'!H41&gt;0,'Orçamento-base'!H41,"")</f>
        <v>1300.5899999999999</v>
      </c>
      <c r="F41" s="106" t="str">
        <f>IF('Orçamento-base'!I41&gt;0,'Orçamento-base'!I41,"")</f>
        <v>m2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26</v>
      </c>
      <c r="C42" s="111" t="str">
        <f>IF('Orçamento-base'!C42&gt;0,'Orçamento-base'!C42,"")</f>
        <v>1.5.2.</v>
      </c>
      <c r="D42" s="106" t="str">
        <f>IF('Orçamento-base'!G42&gt;0,'Orçamento-base'!G42,"")</f>
        <v>FUNDO PREPARADOR, APLICAÇÃO MANUAL EM PAREDE, UMA DEMÃO. AF_04/2023 (REF.: 88485)</v>
      </c>
      <c r="E42" s="168">
        <f>IF('Orçamento-base'!H42&gt;0,'Orçamento-base'!H42,"")</f>
        <v>52</v>
      </c>
      <c r="F42" s="106" t="str">
        <f>IF('Orçamento-base'!I42&gt;0,'Orçamento-base'!I42,"")</f>
        <v>m2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27</v>
      </c>
      <c r="C43" s="111" t="str">
        <f>IF('Orçamento-base'!C43&gt;0,'Orçamento-base'!C43,"")</f>
        <v>1.5.3.</v>
      </c>
      <c r="D43" s="106" t="str">
        <f>IF('Orçamento-base'!G43&gt;0,'Orçamento-base'!G43,"")</f>
        <v>PINTURA LÁTEX ACRÍLICA PREMIUM, APLICAÇÃO MANUAL EM TETO, DUAS DEMÃOS. AF_04/2023 (beiral)</v>
      </c>
      <c r="E43" s="168">
        <f>IF('Orçamento-base'!H43&gt;0,'Orçamento-base'!H43,"")</f>
        <v>42</v>
      </c>
      <c r="F43" s="106" t="str">
        <f>IF('Orçamento-base'!I43&gt;0,'Orçamento-base'!I43,"")</f>
        <v>m2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28</v>
      </c>
      <c r="C44" s="111" t="str">
        <f>IF('Orçamento-base'!C44&gt;0,'Orçamento-base'!C44,"")</f>
        <v>1.5.4.</v>
      </c>
      <c r="D44" s="106" t="str">
        <f>IF('Orçamento-base'!G44&gt;0,'Orçamento-base'!G44,"")</f>
        <v>LIXAMENTO MANUAL EM SUPERFÍCIES METÁLICAS EM OBRA. AF_01/2020 (guarda corpo)</v>
      </c>
      <c r="E44" s="168">
        <f>IF('Orçamento-base'!H44&gt;0,'Orçamento-base'!H44,"")</f>
        <v>13.8</v>
      </c>
      <c r="F44" s="106" t="str">
        <f>IF('Orçamento-base'!I44&gt;0,'Orçamento-base'!I44,"")</f>
        <v>m2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29</v>
      </c>
      <c r="C45" s="111" t="str">
        <f>IF('Orçamento-base'!C45&gt;0,'Orçamento-base'!C45,"")</f>
        <v>1.5.5.</v>
      </c>
      <c r="D45" s="106" t="str">
        <f>IF('Orçamento-base'!G45&gt;0,'Orçamento-base'!G45,"")</f>
        <v>PINTURA COM TINTA ALQUÍDICA DE ACABAMENTO (ESMALTE SINTÉTICO ACETINADO) APLICADA A ROLO OU PINCEL SOBRE SUPERFÍCIES METÁLICAS (EXCETO PERFIL) EXECUTADO EM OBRA (02 DEMÃOS). AF_01/2020 (guarda corpo)</v>
      </c>
      <c r="E45" s="168">
        <f>IF('Orçamento-base'!H45&gt;0,'Orçamento-base'!H45,"")</f>
        <v>13.8</v>
      </c>
      <c r="F45" s="106" t="str">
        <f>IF('Orçamento-base'!I45&gt;0,'Orçamento-base'!I45,"")</f>
        <v>m2</v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>1.6.</v>
      </c>
      <c r="D46" s="106" t="str">
        <f>IF('Orçamento-base'!G46&gt;0,'Orçamento-base'!G46,"")</f>
        <v>PORTAS</v>
      </c>
      <c r="E46" s="168" t="str">
        <f>IF('Orçamento-base'!H46&gt;0,'Orçamento-base'!H46,"")</f>
        <v/>
      </c>
      <c r="F46" s="106" t="str">
        <f>IF('Orçamento-base'!I46&gt;0,'Orçamento-base'!I46,"")</f>
        <v>-</v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>
        <f>'Orçamento-base'!B47</f>
        <v>30</v>
      </c>
      <c r="C47" s="111" t="str">
        <f>IF('Orçamento-base'!C47&gt;0,'Orçamento-base'!C47,"")</f>
        <v>1.6.1.</v>
      </c>
      <c r="D47" s="106" t="str">
        <f>IF('Orçamento-base'!G47&gt;0,'Orçamento-base'!G47,"")</f>
        <v>PORTA INTERNA 0,60 x 2,10 m, EM MDF PLUS COM REVESTIMENTO EM PEET PVC SEMI ACÚSTICO COM FERRAGENS. DOBRADIÇA INOX COM ROLAMENTO, BORRACHA AMORTECEDOR NO BATENTE, FECHADURA STAM 55 MM (Incluindo confecção e instalação)</v>
      </c>
      <c r="E47" s="168">
        <f>IF('Orçamento-base'!H47&gt;0,'Orçamento-base'!H47,"")</f>
        <v>1</v>
      </c>
      <c r="F47" s="106" t="str">
        <f>IF('Orçamento-base'!I47&gt;0,'Orçamento-base'!I47,"")</f>
        <v>un</v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31</v>
      </c>
      <c r="C48" s="111" t="str">
        <f>IF('Orçamento-base'!C48&gt;0,'Orçamento-base'!C48,"")</f>
        <v>1.6.2.</v>
      </c>
      <c r="D48" s="106" t="str">
        <f>IF('Orçamento-base'!G48&gt;0,'Orçamento-base'!G48,"")</f>
        <v>PORTA INTERNA 0,70 x 2,10 m, EM MDF PLUS COM REVESTIMENTO EM PEET PVC SEMI ACÚSTICO COM FERRAGENS. DOBRADIÇA INOX COM ROLAMENTO, BORRACHA AMORTECEDOR NO BATENTE, FECHADURA STAM 55 MM (Incluindo confecção e instalação)</v>
      </c>
      <c r="E48" s="168">
        <f>IF('Orçamento-base'!H48&gt;0,'Orçamento-base'!H48,"")</f>
        <v>2</v>
      </c>
      <c r="F48" s="106" t="str">
        <f>IF('Orçamento-base'!I48&gt;0,'Orçamento-base'!I48,"")</f>
        <v>un</v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32</v>
      </c>
      <c r="C49" s="111" t="str">
        <f>IF('Orçamento-base'!C49&gt;0,'Orçamento-base'!C49,"")</f>
        <v>1.6.3.</v>
      </c>
      <c r="D49" s="106" t="str">
        <f>IF('Orçamento-base'!G49&gt;0,'Orçamento-base'!G49,"")</f>
        <v>PORTA INTERNA 0,80 x 2,10 m, EM MDF PLUS COM REVESTIMENTO EM PEET PVC SEMI ACÚSTICO COM FERRAGENS. DOBRADIÇA INOX COM ROLAMENTO, BORRACHA AMORTECEDOR NO BATENTE, FECHADURA STAM 55 MM (Incluindo confecção e instalação)</v>
      </c>
      <c r="E49" s="168">
        <f>IF('Orçamento-base'!H49&gt;0,'Orçamento-base'!H49,"")</f>
        <v>19</v>
      </c>
      <c r="F49" s="106" t="str">
        <f>IF('Orçamento-base'!I49&gt;0,'Orçamento-base'!I49,"")</f>
        <v>un</v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>
        <f>'Orçamento-base'!B50</f>
        <v>33</v>
      </c>
      <c r="C50" s="111" t="str">
        <f>IF('Orçamento-base'!C50&gt;0,'Orçamento-base'!C50,"")</f>
        <v>1.6.4.</v>
      </c>
      <c r="D50" s="106" t="str">
        <f>IF('Orçamento-base'!G50&gt;0,'Orçamento-base'!G50,"")</f>
        <v>PORTA INTERNA 0,90 x 2,10 m, EM MDF PLUS COM REVESTIMENTO EM PEET PVC SEMI ACÚSTICO COM FERRAGENS. DOBRADIÇA INOX COM ROLAMENTO, BORRACHA AMORTECEDOR NO BATENTE, FECHADURA STAM 55 MM (Incluindo confecção e instalação)</v>
      </c>
      <c r="E50" s="168">
        <f>IF('Orçamento-base'!H50&gt;0,'Orçamento-base'!H50,"")</f>
        <v>5</v>
      </c>
      <c r="F50" s="106" t="str">
        <f>IF('Orçamento-base'!I50&gt;0,'Orçamento-base'!I50,"")</f>
        <v>un</v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>
        <f>'Orçamento-base'!B51</f>
        <v>34</v>
      </c>
      <c r="C51" s="111" t="str">
        <f>IF('Orçamento-base'!C51&gt;0,'Orçamento-base'!C51,"")</f>
        <v>1.6.5.</v>
      </c>
      <c r="D51" s="106" t="str">
        <f>IF('Orçamento-base'!G51&gt;0,'Orçamento-base'!G51,"")</f>
        <v>PORTA INTERNA 1,00 x 2,10 m, EM MDF PLUS COM REVESTIMENTO EM PEET PVC SEMI ACÚSTICO COM FERRAGENS. DOBRADIÇA INOX COM ROLAMENTO, BORRACHA AMORTECEDOR NO BATENTE, FECHADURA STAM 55 MM (Incluindo confecção e instalação)</v>
      </c>
      <c r="E51" s="168">
        <f>IF('Orçamento-base'!H51&gt;0,'Orçamento-base'!H51,"")</f>
        <v>3</v>
      </c>
      <c r="F51" s="106" t="str">
        <f>IF('Orçamento-base'!I51&gt;0,'Orçamento-base'!I51,"")</f>
        <v>un</v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>
        <f>'Orçamento-base'!B52</f>
        <v>35</v>
      </c>
      <c r="C52" s="111" t="str">
        <f>IF('Orçamento-base'!C52&gt;0,'Orçamento-base'!C52,"")</f>
        <v>1.6.6.</v>
      </c>
      <c r="D52" s="106" t="str">
        <f>IF('Orçamento-base'!G52&gt;0,'Orçamento-base'!G52,"")</f>
        <v>PORTA INTERNA 1,2 x 2,10 m, EM MDF PLUS COM REVESTIMENTO EM PEET PVC SEMI ACÚSTICO COM FERRAGENS. DOBRADIÇA INOX COM ROLAMENTO, BORRACHA AMORTECEDOR NO BATENTE, FECHADURA STAM 55 MM (Incluindo confecção e instalação)</v>
      </c>
      <c r="E52" s="168">
        <f>IF('Orçamento-base'!H52&gt;0,'Orçamento-base'!H52,"")</f>
        <v>1</v>
      </c>
      <c r="F52" s="106" t="str">
        <f>IF('Orçamento-base'!I52&gt;0,'Orçamento-base'!I52,"")</f>
        <v>un</v>
      </c>
      <c r="G52" s="114"/>
      <c r="H52" s="106" t="str">
        <f>IFERROR(IF(E52*G52&lt;&gt;0,ROUND(ROUND(E52,4)*ROUND(G52,4),2),""),"")</f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36</v>
      </c>
      <c r="C53" s="111" t="str">
        <f>IF('Orçamento-base'!C53&gt;0,'Orçamento-base'!C53,"")</f>
        <v>1.6.7.</v>
      </c>
      <c r="D53" s="106" t="str">
        <f>IF('Orçamento-base'!G53&gt;0,'Orçamento-base'!G53,"")</f>
        <v>PORTA DE ALUMÍNIO DE GIRO, 100X210CM, COM LAMBRI TUBULAR, FIXAÇÃO COM PARAFUSOS, FORNECIMENTO E INSTALAÇÃO. (PORTA EXTERNA)</v>
      </c>
      <c r="E53" s="168">
        <f>IF('Orçamento-base'!H53&gt;0,'Orçamento-base'!H53,"")</f>
        <v>1</v>
      </c>
      <c r="F53" s="106" t="str">
        <f>IF('Orçamento-base'!I53&gt;0,'Orçamento-base'!I53,"")</f>
        <v>un</v>
      </c>
      <c r="G53" s="114"/>
      <c r="H53" s="106" t="str">
        <f>IFERROR(IF(E53*G53&lt;&gt;0,ROUND(ROUND(E53,4)*ROUND(G53,4),2),""),"")</f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>
        <f>'Orçamento-base'!B54</f>
        <v>37</v>
      </c>
      <c r="C54" s="111" t="str">
        <f>IF('Orçamento-base'!C54&gt;0,'Orçamento-base'!C54,"")</f>
        <v>1.6.8.</v>
      </c>
      <c r="D54" s="106" t="str">
        <f>IF('Orçamento-base'!G54&gt;0,'Orçamento-base'!G54,"")</f>
        <v>PORTA DE ALUMÍNIO DE  GIRO, DUAS FOLHAS, 150X250CM, COM PEITORIL DE LAMBRI TUBULAR (1/2 VIDRO - 1/2 LAMBRI - BANDEIRA SUPERIOR FIXA) - FORNECIMENTO E INSTALAÇÃO. (PORTA EXTERNA)</v>
      </c>
      <c r="E54" s="168">
        <f>IF('Orçamento-base'!H54&gt;0,'Orçamento-base'!H54,"")</f>
        <v>1</v>
      </c>
      <c r="F54" s="106" t="str">
        <f>IF('Orçamento-base'!I54&gt;0,'Orçamento-base'!I54,"")</f>
        <v>un</v>
      </c>
      <c r="G54" s="114"/>
      <c r="H54" s="106" t="str">
        <f t="shared" ref="H54:H62" si="1">IFERROR(IF(E54*G54&lt;&gt;0,ROUND(ROUND(E54,4)*ROUND(G54,4),2),""),"")</f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>1.7.</v>
      </c>
      <c r="D55" s="106" t="str">
        <f>IF('Orçamento-base'!G55&gt;0,'Orçamento-base'!G55,"")</f>
        <v>COMPLEMENTOS</v>
      </c>
      <c r="E55" s="168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1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38</v>
      </c>
      <c r="C56" s="111" t="str">
        <f>IF('Orçamento-base'!C56&gt;0,'Orçamento-base'!C56,"")</f>
        <v>1.7.1.</v>
      </c>
      <c r="D56" s="106" t="str">
        <f>IF('Orçamento-base'!G56&gt;0,'Orçamento-base'!G56,"")</f>
        <v>PAREDE COM DIVISÓRIA LEVE NA COR BRANCA COM PERFIS BRANCOS, INCLUSIVE PORTAS</v>
      </c>
      <c r="E56" s="168">
        <f>IF('Orçamento-base'!H56&gt;0,'Orçamento-base'!H56,"")</f>
        <v>48.42</v>
      </c>
      <c r="F56" s="106" t="str">
        <f>IF('Orçamento-base'!I56&gt;0,'Orçamento-base'!I56,"")</f>
        <v>m2</v>
      </c>
      <c r="G56" s="114"/>
      <c r="H56" s="106" t="str">
        <f t="shared" si="1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39</v>
      </c>
      <c r="C57" s="111" t="str">
        <f>IF('Orçamento-base'!C57&gt;0,'Orçamento-base'!C57,"")</f>
        <v>1.7.2.</v>
      </c>
      <c r="D57" s="106" t="str">
        <f>IF('Orçamento-base'!G57&gt;0,'Orçamento-base'!G57,"")</f>
        <v>GUARDA-CORPO DE AÇO GALVANIZADO DE 1,10M DE ALTURA, MONTANTES TUBULARES DE 1.1/2  ESPAÇADOS DE 1,20M, TRAVESSA SUPERIOR DE 2 , GRADIL FORMADO POR BARRAS CHATAS EM FERRO DE 32X4,8MM, FIXADO COM CHUMBADOR MECÂNICO. AF_04/2019_PS</v>
      </c>
      <c r="E57" s="168">
        <f>IF('Orçamento-base'!H57&gt;0,'Orçamento-base'!H57,"")</f>
        <v>4.75</v>
      </c>
      <c r="F57" s="106" t="str">
        <f>IF('Orçamento-base'!I57&gt;0,'Orçamento-base'!I57,"")</f>
        <v>m</v>
      </c>
      <c r="G57" s="114"/>
      <c r="H57" s="106" t="str">
        <f t="shared" si="1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40</v>
      </c>
      <c r="C58" s="111" t="str">
        <f>IF('Orçamento-base'!C58&gt;0,'Orçamento-base'!C58,"")</f>
        <v>1.7.3.</v>
      </c>
      <c r="D58" s="106" t="str">
        <f>IF('Orçamento-base'!G58&gt;0,'Orçamento-base'!G58,"")</f>
        <v>CORRIMÃO SIMPLES, DIÂMETRO EXTERNO = 1 1/2", EM AÇO GALVANIZADO. AF_04/2019_PS</v>
      </c>
      <c r="E58" s="168">
        <f>IF('Orçamento-base'!H58&gt;0,'Orçamento-base'!H58,"")</f>
        <v>8.8800000000000008</v>
      </c>
      <c r="F58" s="106" t="str">
        <f>IF('Orçamento-base'!I58&gt;0,'Orçamento-base'!I58,"")</f>
        <v>m</v>
      </c>
      <c r="G58" s="114"/>
      <c r="H58" s="106" t="str">
        <f t="shared" si="1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41</v>
      </c>
      <c r="C59" s="111" t="str">
        <f>IF('Orçamento-base'!C59&gt;0,'Orçamento-base'!C59,"")</f>
        <v>1.7.4.</v>
      </c>
      <c r="D59" s="106" t="str">
        <f>IF('Orçamento-base'!G59&gt;0,'Orçamento-base'!G59,"")</f>
        <v xml:space="preserve">BARRA ANTIPANICO DUPLA TOUCH, PARA PORTA DE VIDRO, COM FECHADURA LADO OPOSTO, COR CINZA    </v>
      </c>
      <c r="E59" s="168">
        <f>IF('Orçamento-base'!H59&gt;0,'Orçamento-base'!H59,"")</f>
        <v>2</v>
      </c>
      <c r="F59" s="106" t="str">
        <f>IF('Orçamento-base'!I59&gt;0,'Orçamento-base'!I59,"")</f>
        <v>par</v>
      </c>
      <c r="G59" s="114"/>
      <c r="H59" s="106" t="str">
        <f t="shared" si="1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42</v>
      </c>
      <c r="C60" s="111" t="str">
        <f>IF('Orçamento-base'!C60&gt;0,'Orçamento-base'!C60,"")</f>
        <v>1.7.5.</v>
      </c>
      <c r="D60" s="106" t="str">
        <f>IF('Orçamento-base'!G60&gt;0,'Orçamento-base'!G60,"")</f>
        <v xml:space="preserve">BARRA ANTIPANICO SIMPLES TOUCH, COM FECHADURA LADO OPOSTO, COR CINZA   </v>
      </c>
      <c r="E60" s="168">
        <f>IF('Orçamento-base'!H60&gt;0,'Orçamento-base'!H60,"")</f>
        <v>1</v>
      </c>
      <c r="F60" s="106" t="str">
        <f>IF('Orçamento-base'!I60&gt;0,'Orçamento-base'!I60,"")</f>
        <v>un</v>
      </c>
      <c r="G60" s="114"/>
      <c r="H60" s="106" t="str">
        <f t="shared" si="1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>
        <f>'Orçamento-base'!B61</f>
        <v>43</v>
      </c>
      <c r="C61" s="111" t="str">
        <f>IF('Orçamento-base'!C61&gt;0,'Orçamento-base'!C61,"")</f>
        <v>1.7.6.</v>
      </c>
      <c r="D61" s="106" t="str">
        <f>IF('Orçamento-base'!G61&gt;0,'Orçamento-base'!G61,"")</f>
        <v>TOLDO COM ESTRUTURA DE ALUMINIO E COBERTURA EM POLICARBONATO COMPACTO 6mm</v>
      </c>
      <c r="E61" s="168">
        <f>IF('Orçamento-base'!H61&gt;0,'Orçamento-base'!H61,"")</f>
        <v>2.3199999999999998</v>
      </c>
      <c r="F61" s="106" t="str">
        <f>IF('Orçamento-base'!I61&gt;0,'Orçamento-base'!I61,"")</f>
        <v>m2</v>
      </c>
      <c r="G61" s="114"/>
      <c r="H61" s="106" t="str">
        <f t="shared" si="1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>
        <f>'Orçamento-base'!B62</f>
        <v>44</v>
      </c>
      <c r="C62" s="111" t="str">
        <f>IF('Orçamento-base'!C62&gt;0,'Orçamento-base'!C62,"")</f>
        <v>1.7.7.</v>
      </c>
      <c r="D62" s="106" t="str">
        <f>IF('Orçamento-base'!G62&gt;0,'Orçamento-base'!G62,"")</f>
        <v>MANUTENÇÃO DE TELHADOS INCLUINDO MÃO DE OBRA E MATERIAL</v>
      </c>
      <c r="E62" s="168">
        <f>IF('Orçamento-base'!H62&gt;0,'Orçamento-base'!H62,"")</f>
        <v>80</v>
      </c>
      <c r="F62" s="106" t="str">
        <f>IF('Orçamento-base'!I62&gt;0,'Orçamento-base'!I62,"")</f>
        <v>h</v>
      </c>
      <c r="G62" s="114"/>
      <c r="H62" s="106" t="str">
        <f t="shared" si="1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>
        <f>'Orçamento-base'!B63</f>
        <v>45</v>
      </c>
      <c r="C63" s="111" t="str">
        <f>IF('Orçamento-base'!C63&gt;0,'Orçamento-base'!C63,"")</f>
        <v>1.7.8.</v>
      </c>
      <c r="D63" s="106" t="str">
        <f>IF('Orçamento-base'!G63&gt;0,'Orçamento-base'!G63,"")</f>
        <v>BANQUETA ALTA, ESTOFADA, COM ENCOSTO</v>
      </c>
      <c r="E63" s="168">
        <f>IF('Orçamento-base'!H63&gt;0,'Orçamento-base'!H63,"")</f>
        <v>3</v>
      </c>
      <c r="F63" s="106" t="str">
        <f>IF('Orçamento-base'!I63&gt;0,'Orçamento-base'!I63,"")</f>
        <v>un</v>
      </c>
      <c r="G63" s="114"/>
      <c r="H63" s="106" t="str">
        <f>IFERROR(IF(E63*G63&lt;&gt;0,ROUND(ROUND(E63,4)*ROUND(G63,4),2),""),"")</f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>
        <f>'Orçamento-base'!B64</f>
        <v>46</v>
      </c>
      <c r="C64" s="111" t="str">
        <f>IF('Orçamento-base'!C64&gt;0,'Orçamento-base'!C64,"")</f>
        <v>1.7.9.</v>
      </c>
      <c r="D64" s="106" t="str">
        <f>IF('Orçamento-base'!G64&gt;0,'Orçamento-base'!G64,"")</f>
        <v xml:space="preserve">MÓVEL SOB MEDIDA, PARA BANCADA DE ATENDIMENTO DA FARMÁCIA, COM ESPAÇO PARA DUAS PESSOAS </v>
      </c>
      <c r="E64" s="168">
        <f>IF('Orçamento-base'!H64&gt;0,'Orçamento-base'!H64,"")</f>
        <v>1</v>
      </c>
      <c r="F64" s="106" t="str">
        <f>IF('Orçamento-base'!I64&gt;0,'Orçamento-base'!I64,"")</f>
        <v>un</v>
      </c>
      <c r="G64" s="114"/>
      <c r="H64" s="106" t="str">
        <f>IFERROR(IF(E64*G64&lt;&gt;0,ROUND(ROUND(E64,4)*ROUND(G64,4),2),""),"")</f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>
        <f>'Orçamento-base'!B65</f>
        <v>47</v>
      </c>
      <c r="C65" s="111" t="str">
        <f>IF('Orçamento-base'!C65&gt;0,'Orçamento-base'!C65,"")</f>
        <v>1.7.10.</v>
      </c>
      <c r="D65" s="106" t="str">
        <f>IF('Orçamento-base'!G65&gt;0,'Orçamento-base'!G65,"")</f>
        <v>MARCENEIRO COM ENCARGOS COMPLEMENTARES</v>
      </c>
      <c r="E65" s="168">
        <f>IF('Orçamento-base'!H65&gt;0,'Orçamento-base'!H65,"")</f>
        <v>16</v>
      </c>
      <c r="F65" s="106" t="str">
        <f>IF('Orçamento-base'!I65&gt;0,'Orçamento-base'!I65,"")</f>
        <v>h</v>
      </c>
      <c r="G65" s="114"/>
      <c r="H65" s="106" t="str">
        <f t="shared" ref="H65:H92" si="2">IFERROR(IF(E65*G65&lt;&gt;0,ROUND(ROUND(E65,4)*ROUND(G65,4),2),""),"")</f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>2.</v>
      </c>
      <c r="D66" s="106" t="str">
        <f>IF('Orçamento-base'!G66&gt;0,'Orçamento-base'!G66,"")</f>
        <v>PINTURA DAS EDIFICAÇÕES ANEXAS À UBS</v>
      </c>
      <c r="E66" s="168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2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>2.1.</v>
      </c>
      <c r="D67" s="106" t="str">
        <f>IF('Orçamento-base'!G67&gt;0,'Orçamento-base'!G67,"")</f>
        <v>PINTURAS PRÉDIO ESTRATÉGIA DA SAÚDE DA FAMÍLIA</v>
      </c>
      <c r="E67" s="168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2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>
        <f>'Orçamento-base'!B68</f>
        <v>48</v>
      </c>
      <c r="C68" s="111" t="str">
        <f>IF('Orçamento-base'!C68&gt;0,'Orçamento-base'!C68,"")</f>
        <v>2.1.1.</v>
      </c>
      <c r="D68" s="106" t="str">
        <f>IF('Orçamento-base'!G68&gt;0,'Orçamento-base'!G68,"")</f>
        <v>PINTURA LÁTEX ACRÍLICA PREMIUM, APLICAÇÃO MANUAL EM PAREDES, DUAS DEMÃOS. AF_04/2023 (Postinho - pintura interna e externa);</v>
      </c>
      <c r="E68" s="168">
        <f>IF('Orçamento-base'!H68&gt;0,'Orçamento-base'!H68,"")</f>
        <v>963</v>
      </c>
      <c r="F68" s="106" t="str">
        <f>IF('Orçamento-base'!I68&gt;0,'Orçamento-base'!I68,"")</f>
        <v>m2</v>
      </c>
      <c r="G68" s="114"/>
      <c r="H68" s="106" t="str">
        <f t="shared" si="2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>
        <f>'Orçamento-base'!B69</f>
        <v>49</v>
      </c>
      <c r="C69" s="111" t="str">
        <f>IF('Orçamento-base'!C69&gt;0,'Orçamento-base'!C69,"")</f>
        <v>2.1.2.</v>
      </c>
      <c r="D69" s="106" t="str">
        <f>IF('Orçamento-base'!G69&gt;0,'Orçamento-base'!G69,"")</f>
        <v>PINTURA LÁTEX ACRÍLICA PREMIUM, APLICAÇÃO MANUAL EM TETO, DUAS DEMÃOS. AF_04/2023</v>
      </c>
      <c r="E69" s="168">
        <f>IF('Orçamento-base'!H69&gt;0,'Orçamento-base'!H69,"")</f>
        <v>9.6999999999999993</v>
      </c>
      <c r="F69" s="106" t="str">
        <f>IF('Orçamento-base'!I69&gt;0,'Orçamento-base'!I69,"")</f>
        <v>m2</v>
      </c>
      <c r="G69" s="114"/>
      <c r="H69" s="106" t="str">
        <f t="shared" si="2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>
        <f>'Orçamento-base'!B70</f>
        <v>50</v>
      </c>
      <c r="C70" s="111" t="str">
        <f>IF('Orçamento-base'!C70&gt;0,'Orçamento-base'!C70,"")</f>
        <v>2.1.3.</v>
      </c>
      <c r="D70" s="106" t="str">
        <f>IF('Orçamento-base'!G70&gt;0,'Orçamento-base'!G70,"")</f>
        <v>LIXAMENTO MANUAL EM SUPERFÍCIES METÁLICAS EM OBRA. AF_01/2020 (esquadrias)</v>
      </c>
      <c r="E70" s="168">
        <f>IF('Orçamento-base'!H70&gt;0,'Orçamento-base'!H70,"")</f>
        <v>30.14</v>
      </c>
      <c r="F70" s="106" t="str">
        <f>IF('Orçamento-base'!I70&gt;0,'Orçamento-base'!I70,"")</f>
        <v>m2</v>
      </c>
      <c r="G70" s="114"/>
      <c r="H70" s="106" t="str">
        <f t="shared" si="2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>
        <f>'Orçamento-base'!B71</f>
        <v>51</v>
      </c>
      <c r="C71" s="111" t="str">
        <f>IF('Orçamento-base'!C71&gt;0,'Orçamento-base'!C71,"")</f>
        <v>2.1.4.</v>
      </c>
      <c r="D71" s="106" t="str">
        <f>IF('Orçamento-base'!G71&gt;0,'Orçamento-base'!G71,"")</f>
        <v>PINTURA COM TINTA ALQUÍDICA DE ACABAMENTO (ESMALTE SINTÉTICO ACETINADO) APLICADA A ROLO OU PINCEL SOBRE SUPERFÍCIES METÁLICAS, COM FUNDO ZARCÃO, EXECUTADO EM OBRA (02 DEMÃOS). AF_01/2020 (esquadrias externas)</v>
      </c>
      <c r="E71" s="168">
        <f>IF('Orçamento-base'!H71&gt;0,'Orçamento-base'!H71,"")</f>
        <v>30.14</v>
      </c>
      <c r="F71" s="106" t="str">
        <f>IF('Orçamento-base'!I71&gt;0,'Orçamento-base'!I71,"")</f>
        <v>m2</v>
      </c>
      <c r="G71" s="114"/>
      <c r="H71" s="106" t="str">
        <f t="shared" si="2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>
        <f>'Orçamento-base'!B72</f>
        <v>52</v>
      </c>
      <c r="C72" s="111" t="str">
        <f>IF('Orçamento-base'!C72&gt;0,'Orçamento-base'!C72,"")</f>
        <v>2.1.5.</v>
      </c>
      <c r="D72" s="106" t="str">
        <f>IF('Orçamento-base'!G72&gt;0,'Orçamento-base'!G72,"")</f>
        <v>LIXAMENTO DE MADEIRA PARA APLICAÇÃO DE FUNDO OU PINTURA. AF_01/2021 (esquadrias internas)</v>
      </c>
      <c r="E72" s="168">
        <f>IF('Orçamento-base'!H72&gt;0,'Orçamento-base'!H72,"")</f>
        <v>62</v>
      </c>
      <c r="F72" s="106" t="str">
        <f>IF('Orçamento-base'!I72&gt;0,'Orçamento-base'!I72,"")</f>
        <v>m2</v>
      </c>
      <c r="G72" s="114"/>
      <c r="H72" s="106" t="str">
        <f t="shared" si="2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>
        <f>'Orçamento-base'!B73</f>
        <v>53</v>
      </c>
      <c r="C73" s="111" t="str">
        <f>IF('Orçamento-base'!C73&gt;0,'Orçamento-base'!C73,"")</f>
        <v>2.1.6.</v>
      </c>
      <c r="D73" s="106" t="str">
        <f>IF('Orçamento-base'!G73&gt;0,'Orçamento-base'!G73,"")</f>
        <v>PINTURA TINTA DE ACABAMENTO (PIGMENTADA) ESMALTE SINTÉTICO ACETINADO EM MADEIRA, 2 DEMÃOS. AF_01/2021 (esquadrias internas)</v>
      </c>
      <c r="E73" s="168">
        <f>IF('Orçamento-base'!H73&gt;0,'Orçamento-base'!H73,"")</f>
        <v>62</v>
      </c>
      <c r="F73" s="106" t="str">
        <f>IF('Orçamento-base'!I73&gt;0,'Orçamento-base'!I73,"")</f>
        <v>m2</v>
      </c>
      <c r="G73" s="114"/>
      <c r="H73" s="106" t="str">
        <f t="shared" si="2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>
        <f>'Orçamento-base'!B74</f>
        <v>54</v>
      </c>
      <c r="C74" s="111" t="str">
        <f>IF('Orçamento-base'!C74&gt;0,'Orçamento-base'!C74,"")</f>
        <v>2.1.7.</v>
      </c>
      <c r="D74" s="106" t="str">
        <f>IF('Orçamento-base'!G74&gt;0,'Orçamento-base'!G74,"")</f>
        <v>LIXAMENTO MANUAL EM SUPERFÍCIES METÁLICAS EM OBRA. AF_01/2020 (guarda corpo)</v>
      </c>
      <c r="E74" s="168">
        <f>IF('Orçamento-base'!H74&gt;0,'Orçamento-base'!H74,"")</f>
        <v>23</v>
      </c>
      <c r="F74" s="106" t="str">
        <f>IF('Orçamento-base'!I74&gt;0,'Orçamento-base'!I74,"")</f>
        <v>m2</v>
      </c>
      <c r="G74" s="114"/>
      <c r="H74" s="106" t="str">
        <f t="shared" si="2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>
        <f>'Orçamento-base'!B75</f>
        <v>55</v>
      </c>
      <c r="C75" s="111" t="str">
        <f>IF('Orçamento-base'!C75&gt;0,'Orçamento-base'!C75,"")</f>
        <v>2.1.8.</v>
      </c>
      <c r="D75" s="106" t="str">
        <f>IF('Orçamento-base'!G75&gt;0,'Orçamento-base'!G75,"")</f>
        <v>PINTURA COM TINTA ALQUÍDICA DE ACABAMENTO (ESMALTE SINTÉTICO ACETINADO) APLICADA A ROLO OU PINCEL SOBRE SUPERFÍCIES METÁLICAS (EXCETO PERFIL) EXECUTADO EM OBRA (02 DEMÃOS). AF_01/2020 (guarda corpo)</v>
      </c>
      <c r="E75" s="168">
        <f>IF('Orçamento-base'!H75&gt;0,'Orçamento-base'!H75,"")</f>
        <v>23</v>
      </c>
      <c r="F75" s="106" t="str">
        <f>IF('Orçamento-base'!I75&gt;0,'Orçamento-base'!I75,"")</f>
        <v>m2</v>
      </c>
      <c r="G75" s="114"/>
      <c r="H75" s="106" t="str">
        <f t="shared" si="2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>2.2.</v>
      </c>
      <c r="D76" s="106" t="str">
        <f>IF('Orçamento-base'!G76&gt;0,'Orçamento-base'!G76,"")</f>
        <v>PINTURAS PRÉDIO ANEXO À UBS CENTRAL</v>
      </c>
      <c r="E76" s="168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2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>
        <f>'Orçamento-base'!B77</f>
        <v>56</v>
      </c>
      <c r="C77" s="111" t="str">
        <f>IF('Orçamento-base'!C77&gt;0,'Orçamento-base'!C77,"")</f>
        <v>2.2.1.</v>
      </c>
      <c r="D77" s="106" t="str">
        <f>IF('Orçamento-base'!G77&gt;0,'Orçamento-base'!G77,"")</f>
        <v>PINTURA LÁTEX ACRÍLICA PREMIUM, APLICAÇÃO MANUAL EM PAREDES, DUAS DEMÃOS. AF_04/2023</v>
      </c>
      <c r="E77" s="168">
        <f>IF('Orçamento-base'!H77&gt;0,'Orçamento-base'!H77,"")</f>
        <v>240.86</v>
      </c>
      <c r="F77" s="106" t="str">
        <f>IF('Orçamento-base'!I77&gt;0,'Orçamento-base'!I77,"")</f>
        <v>m2</v>
      </c>
      <c r="G77" s="114"/>
      <c r="H77" s="106" t="str">
        <f t="shared" si="2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>
        <f>'Orçamento-base'!B78</f>
        <v>57</v>
      </c>
      <c r="C78" s="111" t="str">
        <f>IF('Orçamento-base'!C78&gt;0,'Orçamento-base'!C78,"")</f>
        <v>2.2.2.</v>
      </c>
      <c r="D78" s="106" t="str">
        <f>IF('Orçamento-base'!G78&gt;0,'Orçamento-base'!G78,"")</f>
        <v>PINTURA LÁTEX ACRÍLICA PREMIUM, APLICAÇÃO MANUAL EM TETO, DUAS DEMÃOS. AF_04/2023 (beiral)</v>
      </c>
      <c r="E78" s="168">
        <f>IF('Orçamento-base'!H78&gt;0,'Orçamento-base'!H78,"")</f>
        <v>44.95</v>
      </c>
      <c r="F78" s="106" t="str">
        <f>IF('Orçamento-base'!I78&gt;0,'Orçamento-base'!I78,"")</f>
        <v>m2</v>
      </c>
      <c r="G78" s="114"/>
      <c r="H78" s="106" t="str">
        <f t="shared" si="2"/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>
        <f>'Orçamento-base'!B79</f>
        <v>58</v>
      </c>
      <c r="C79" s="111" t="str">
        <f>IF('Orçamento-base'!C79&gt;0,'Orçamento-base'!C79,"")</f>
        <v>2.2.3.</v>
      </c>
      <c r="D79" s="106" t="str">
        <f>IF('Orçamento-base'!G79&gt;0,'Orçamento-base'!G79,"")</f>
        <v>LIXAMENTO DE MADEIRA PARA APLICAÇÃO DE FUNDO OU PINTURA. AF_01/2021</v>
      </c>
      <c r="E79" s="168">
        <f>IF('Orçamento-base'!H79&gt;0,'Orçamento-base'!H79,"")</f>
        <v>80.73</v>
      </c>
      <c r="F79" s="106" t="str">
        <f>IF('Orçamento-base'!I79&gt;0,'Orçamento-base'!I79,"")</f>
        <v>m2</v>
      </c>
      <c r="G79" s="114"/>
      <c r="H79" s="106" t="str">
        <f t="shared" si="2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>
        <f>'Orçamento-base'!B80</f>
        <v>59</v>
      </c>
      <c r="C80" s="111" t="str">
        <f>IF('Orçamento-base'!C80&gt;0,'Orçamento-base'!C80,"")</f>
        <v>2.2.4.</v>
      </c>
      <c r="D80" s="106" t="str">
        <f>IF('Orçamento-base'!G80&gt;0,'Orçamento-base'!G80,"")</f>
        <v>PINTURA TINTA DE ACABAMENTO (PIGMENTADA) ESMALTE SINTÉTICO ACETINADO EM MADEIRA, 2 DEMÃOS. AF_01/2021</v>
      </c>
      <c r="E80" s="168">
        <f>IF('Orçamento-base'!H80&gt;0,'Orçamento-base'!H80,"")</f>
        <v>35.78</v>
      </c>
      <c r="F80" s="106" t="str">
        <f>IF('Orçamento-base'!I80&gt;0,'Orçamento-base'!I80,"")</f>
        <v>m2</v>
      </c>
      <c r="G80" s="114"/>
      <c r="H80" s="106" t="str">
        <f t="shared" si="2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 t="str">
        <f>'Orçamento-base'!B81</f>
        <v/>
      </c>
      <c r="C81" s="111" t="str">
        <f>IF('Orçamento-base'!C81&gt;0,'Orçamento-base'!C81,"")</f>
        <v>2.3.</v>
      </c>
      <c r="D81" s="106" t="str">
        <f>IF('Orçamento-base'!G81&gt;0,'Orçamento-base'!G81,"")</f>
        <v>SERVIÇOS FINAIS</v>
      </c>
      <c r="E81" s="168" t="str">
        <f>IF('Orçamento-base'!H81&gt;0,'Orçamento-base'!H81,"")</f>
        <v/>
      </c>
      <c r="F81" s="106" t="str">
        <f>IF('Orçamento-base'!I81&gt;0,'Orçamento-base'!I81,"")</f>
        <v/>
      </c>
      <c r="G81" s="114"/>
      <c r="H81" s="106" t="str">
        <f t="shared" si="2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>
        <f>'Orçamento-base'!B82</f>
        <v>60</v>
      </c>
      <c r="C82" s="111" t="str">
        <f>IF('Orçamento-base'!C82&gt;0,'Orçamento-base'!C82,"")</f>
        <v>2.3.1.</v>
      </c>
      <c r="D82" s="106" t="str">
        <f>IF('Orçamento-base'!G82&gt;0,'Orçamento-base'!G82,"")</f>
        <v>LIMPEZA MANUAL DE PISOS. AF_04/2019</v>
      </c>
      <c r="E82" s="168">
        <f>IF('Orçamento-base'!H82&gt;0,'Orçamento-base'!H82,"")</f>
        <v>400</v>
      </c>
      <c r="F82" s="106" t="str">
        <f>IF('Orçamento-base'!I82&gt;0,'Orçamento-base'!I82,"")</f>
        <v>m2</v>
      </c>
      <c r="G82" s="114"/>
      <c r="H82" s="106" t="str">
        <f t="shared" si="2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 t="str">
        <f>'Orçamento-base'!B83</f>
        <v/>
      </c>
      <c r="C83" s="111" t="str">
        <f>IF('Orçamento-base'!C83&gt;0,'Orçamento-base'!C83,"")</f>
        <v/>
      </c>
      <c r="D83" s="106" t="str">
        <f>IF('Orçamento-base'!G83&gt;0,'Orçamento-base'!G83,"")</f>
        <v/>
      </c>
      <c r="E83" s="168" t="str">
        <f>IF('Orçamento-base'!H83&gt;0,'Orçamento-base'!H83,"")</f>
        <v/>
      </c>
      <c r="F83" s="106" t="str">
        <f>IF('Orçamento-base'!I83&gt;0,'Orçamento-base'!I83,"")</f>
        <v/>
      </c>
      <c r="G83" s="114"/>
      <c r="H83" s="106" t="str">
        <f t="shared" si="2"/>
        <v/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 t="str">
        <f>'Orçamento-base'!B84</f>
        <v/>
      </c>
      <c r="C84" s="111" t="str">
        <f>IF('Orçamento-base'!C84&gt;0,'Orçamento-base'!C84,"")</f>
        <v/>
      </c>
      <c r="D84" s="106" t="str">
        <f>IF('Orçamento-base'!G84&gt;0,'Orçamento-base'!G84,"")</f>
        <v/>
      </c>
      <c r="E84" s="168" t="str">
        <f>IF('Orçamento-base'!H84&gt;0,'Orçamento-base'!H84,"")</f>
        <v/>
      </c>
      <c r="F84" s="106" t="str">
        <f>IF('Orçamento-base'!I84&gt;0,'Orçamento-base'!I84,"")</f>
        <v/>
      </c>
      <c r="G84" s="114"/>
      <c r="H84" s="106" t="str">
        <f t="shared" si="2"/>
        <v/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 t="str">
        <f>'Orçamento-base'!B85</f>
        <v/>
      </c>
      <c r="C85" s="111" t="str">
        <f>IF('Orçamento-base'!C85&gt;0,'Orçamento-base'!C85,"")</f>
        <v/>
      </c>
      <c r="D85" s="106" t="str">
        <f>IF('Orçamento-base'!G85&gt;0,'Orçamento-base'!G85,"")</f>
        <v/>
      </c>
      <c r="E85" s="168" t="str">
        <f>IF('Orçamento-base'!H85&gt;0,'Orçamento-base'!H85,"")</f>
        <v/>
      </c>
      <c r="F85" s="106" t="str">
        <f>IF('Orçamento-base'!I85&gt;0,'Orçamento-base'!I85,"")</f>
        <v/>
      </c>
      <c r="G85" s="114"/>
      <c r="H85" s="106" t="str">
        <f t="shared" si="2"/>
        <v/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 t="str">
        <f>'Orçamento-base'!B86</f>
        <v/>
      </c>
      <c r="C86" s="111" t="str">
        <f>IF('Orçamento-base'!C86&gt;0,'Orçamento-base'!C86,"")</f>
        <v/>
      </c>
      <c r="D86" s="106" t="str">
        <f>IF('Orçamento-base'!G86&gt;0,'Orçamento-base'!G86,"")</f>
        <v/>
      </c>
      <c r="E86" s="168" t="str">
        <f>IF('Orçamento-base'!H86&gt;0,'Orçamento-base'!H86,"")</f>
        <v/>
      </c>
      <c r="F86" s="106" t="str">
        <f>IF('Orçamento-base'!I86&gt;0,'Orçamento-base'!I86,"")</f>
        <v/>
      </c>
      <c r="G86" s="114"/>
      <c r="H86" s="106" t="str">
        <f t="shared" si="2"/>
        <v/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 t="str">
        <f>'Orçamento-base'!B87</f>
        <v/>
      </c>
      <c r="C87" s="111" t="str">
        <f>IF('Orçamento-base'!C87&gt;0,'Orçamento-base'!C87,"")</f>
        <v/>
      </c>
      <c r="D87" s="106" t="str">
        <f>IF('Orçamento-base'!G87&gt;0,'Orçamento-base'!G87,"")</f>
        <v/>
      </c>
      <c r="E87" s="168" t="str">
        <f>IF('Orçamento-base'!H87&gt;0,'Orçamento-base'!H87,"")</f>
        <v/>
      </c>
      <c r="F87" s="106" t="str">
        <f>IF('Orçamento-base'!I87&gt;0,'Orçamento-base'!I87,"")</f>
        <v/>
      </c>
      <c r="G87" s="114"/>
      <c r="H87" s="106" t="str">
        <f t="shared" si="2"/>
        <v/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 t="str">
        <f>'Orçamento-base'!B88</f>
        <v/>
      </c>
      <c r="C88" s="111" t="str">
        <f>IF('Orçamento-base'!C88&gt;0,'Orçamento-base'!C88,"")</f>
        <v/>
      </c>
      <c r="D88" s="106" t="str">
        <f>IF('Orçamento-base'!G88&gt;0,'Orçamento-base'!G88,"")</f>
        <v/>
      </c>
      <c r="E88" s="168" t="str">
        <f>IF('Orçamento-base'!H88&gt;0,'Orçamento-base'!H88,"")</f>
        <v/>
      </c>
      <c r="F88" s="106" t="str">
        <f>IF('Orçamento-base'!I88&gt;0,'Orçamento-base'!I88,"")</f>
        <v/>
      </c>
      <c r="G88" s="114"/>
      <c r="H88" s="106" t="str">
        <f t="shared" si="2"/>
        <v/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 t="str">
        <f>'Orçamento-base'!B89</f>
        <v/>
      </c>
      <c r="C89" s="111" t="str">
        <f>IF('Orçamento-base'!C89&gt;0,'Orçamento-base'!C89,"")</f>
        <v/>
      </c>
      <c r="D89" s="106" t="str">
        <f>IF('Orçamento-base'!G89&gt;0,'Orçamento-base'!G89,"")</f>
        <v/>
      </c>
      <c r="E89" s="168" t="str">
        <f>IF('Orçamento-base'!H89&gt;0,'Orçamento-base'!H89,"")</f>
        <v/>
      </c>
      <c r="F89" s="106" t="str">
        <f>IF('Orçamento-base'!I89&gt;0,'Orçamento-base'!I89,"")</f>
        <v/>
      </c>
      <c r="G89" s="114"/>
      <c r="H89" s="106" t="str">
        <f t="shared" si="2"/>
        <v/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 t="str">
        <f>'Orçamento-base'!B90</f>
        <v/>
      </c>
      <c r="C90" s="111" t="str">
        <f>IF('Orçamento-base'!C90&gt;0,'Orçamento-base'!C90,"")</f>
        <v/>
      </c>
      <c r="D90" s="106" t="str">
        <f>IF('Orçamento-base'!G90&gt;0,'Orçamento-base'!G90,"")</f>
        <v/>
      </c>
      <c r="E90" s="168" t="str">
        <f>IF('Orçamento-base'!H90&gt;0,'Orçamento-base'!H90,"")</f>
        <v/>
      </c>
      <c r="F90" s="106" t="str">
        <f>IF('Orçamento-base'!I90&gt;0,'Orçamento-base'!I90,"")</f>
        <v/>
      </c>
      <c r="G90" s="114"/>
      <c r="H90" s="106" t="str">
        <f t="shared" si="2"/>
        <v/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 t="str">
        <f>'Orçamento-base'!B91</f>
        <v/>
      </c>
      <c r="C91" s="111" t="str">
        <f>IF('Orçamento-base'!C91&gt;0,'Orçamento-base'!C91,"")</f>
        <v/>
      </c>
      <c r="D91" s="106" t="str">
        <f>IF('Orçamento-base'!G91&gt;0,'Orçamento-base'!G91,"")</f>
        <v/>
      </c>
      <c r="E91" s="168" t="str">
        <f>IF('Orçamento-base'!H91&gt;0,'Orçamento-base'!H91,"")</f>
        <v/>
      </c>
      <c r="F91" s="106" t="str">
        <f>IF('Orçamento-base'!I91&gt;0,'Orçamento-base'!I91,"")</f>
        <v/>
      </c>
      <c r="G91" s="114"/>
      <c r="H91" s="106" t="str">
        <f t="shared" si="2"/>
        <v/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 t="str">
        <f>'Orçamento-base'!B92</f>
        <v/>
      </c>
      <c r="C92" s="111" t="str">
        <f>IF('Orçamento-base'!C92&gt;0,'Orçamento-base'!C92,"")</f>
        <v/>
      </c>
      <c r="D92" s="106" t="str">
        <f>IF('Orçamento-base'!G92&gt;0,'Orçamento-base'!G92,"")</f>
        <v/>
      </c>
      <c r="E92" s="168" t="str">
        <f>IF('Orçamento-base'!H92&gt;0,'Orçamento-base'!H92,"")</f>
        <v/>
      </c>
      <c r="F92" s="106" t="str">
        <f>IF('Orçamento-base'!I92&gt;0,'Orçamento-base'!I92,"")</f>
        <v/>
      </c>
      <c r="G92" s="114"/>
      <c r="H92" s="106" t="str">
        <f t="shared" si="2"/>
        <v/>
      </c>
      <c r="I92" s="98"/>
      <c r="J92" s="98"/>
      <c r="K92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2024-10-11T13:54:08Z</dcterms:modified>
</cp:coreProperties>
</file>