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CONCORRÊCIA Nº23-24PAVIMENTAÇÃO SÃO BRAS\"/>
    </mc:Choice>
  </mc:AlternateContent>
  <xr:revisionPtr revIDLastSave="0" documentId="13_ncr:1_{E79AB365-D3BD-4700-8742-A324D0BC3134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91029"/>
</workbook>
</file>

<file path=xl/calcChain.xml><?xml version="1.0" encoding="utf-8"?>
<calcChain xmlns="http://schemas.openxmlformats.org/spreadsheetml/2006/main">
  <c r="A14" i="6" l="1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D16" i="6"/>
  <c r="E16" i="6"/>
  <c r="F16" i="6"/>
  <c r="H16" i="6"/>
  <c r="A17" i="6"/>
  <c r="C17" i="6"/>
  <c r="D17" i="6"/>
  <c r="E17" i="6"/>
  <c r="H17" i="6" s="1"/>
  <c r="F17" i="6"/>
  <c r="A18" i="6"/>
  <c r="C18" i="6"/>
  <c r="D18" i="6"/>
  <c r="E18" i="6"/>
  <c r="H18" i="6" s="1"/>
  <c r="F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F21" i="6"/>
  <c r="H21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24" i="6"/>
  <c r="C24" i="6"/>
  <c r="D24" i="6"/>
  <c r="E24" i="6"/>
  <c r="F24" i="6"/>
  <c r="H24" i="6"/>
  <c r="A25" i="6"/>
  <c r="C25" i="6"/>
  <c r="D25" i="6"/>
  <c r="E25" i="6"/>
  <c r="H25" i="6" s="1"/>
  <c r="F25" i="6"/>
  <c r="A26" i="6"/>
  <c r="C26" i="6"/>
  <c r="D26" i="6"/>
  <c r="E26" i="6"/>
  <c r="H26" i="6" s="1"/>
  <c r="F26" i="6"/>
  <c r="A27" i="6"/>
  <c r="C27" i="6"/>
  <c r="D27" i="6"/>
  <c r="E27" i="6"/>
  <c r="H27" i="6" s="1"/>
  <c r="F27" i="6"/>
  <c r="A28" i="6"/>
  <c r="C28" i="6"/>
  <c r="D28" i="6"/>
  <c r="E28" i="6"/>
  <c r="F28" i="6"/>
  <c r="H28" i="6"/>
  <c r="A29" i="6"/>
  <c r="C29" i="6"/>
  <c r="D29" i="6"/>
  <c r="E29" i="6"/>
  <c r="H29" i="6" s="1"/>
  <c r="F29" i="6"/>
  <c r="A30" i="6"/>
  <c r="C30" i="6"/>
  <c r="D30" i="6"/>
  <c r="E30" i="6"/>
  <c r="H30" i="6" s="1"/>
  <c r="F30" i="6"/>
  <c r="A31" i="6"/>
  <c r="C31" i="6"/>
  <c r="D31" i="6"/>
  <c r="E31" i="6"/>
  <c r="F31" i="6"/>
  <c r="H31" i="6"/>
  <c r="A32" i="6"/>
  <c r="C32" i="6"/>
  <c r="D32" i="6"/>
  <c r="E32" i="6"/>
  <c r="H32" i="6" s="1"/>
  <c r="F32" i="6"/>
  <c r="A33" i="6"/>
  <c r="C33" i="6"/>
  <c r="D33" i="6"/>
  <c r="E33" i="6"/>
  <c r="H33" i="6" s="1"/>
  <c r="F33" i="6"/>
  <c r="A34" i="6"/>
  <c r="C34" i="6"/>
  <c r="D34" i="6"/>
  <c r="E34" i="6"/>
  <c r="H34" i="6" s="1"/>
  <c r="F34" i="6"/>
  <c r="A35" i="6"/>
  <c r="C35" i="6"/>
  <c r="D35" i="6"/>
  <c r="E35" i="6"/>
  <c r="H35" i="6" s="1"/>
  <c r="F35" i="6"/>
  <c r="A36" i="6"/>
  <c r="C36" i="6"/>
  <c r="D36" i="6"/>
  <c r="E36" i="6"/>
  <c r="F36" i="6"/>
  <c r="H36" i="6"/>
  <c r="A37" i="6"/>
  <c r="C37" i="6"/>
  <c r="D37" i="6"/>
  <c r="E37" i="6"/>
  <c r="H37" i="6" s="1"/>
  <c r="F37" i="6"/>
  <c r="A38" i="6"/>
  <c r="C38" i="6"/>
  <c r="D38" i="6"/>
  <c r="E38" i="6"/>
  <c r="H38" i="6" s="1"/>
  <c r="F38" i="6"/>
  <c r="A39" i="6"/>
  <c r="C39" i="6"/>
  <c r="D39" i="6"/>
  <c r="E39" i="6"/>
  <c r="F39" i="6"/>
  <c r="H39" i="6"/>
  <c r="A40" i="6"/>
  <c r="C40" i="6"/>
  <c r="D40" i="6"/>
  <c r="E40" i="6"/>
  <c r="H40" i="6" s="1"/>
  <c r="F40" i="6"/>
  <c r="A41" i="6"/>
  <c r="C41" i="6"/>
  <c r="D41" i="6"/>
  <c r="E41" i="6"/>
  <c r="H41" i="6" s="1"/>
  <c r="F41" i="6"/>
  <c r="A42" i="6"/>
  <c r="C42" i="6"/>
  <c r="D42" i="6"/>
  <c r="E42" i="6"/>
  <c r="H42" i="6" s="1"/>
  <c r="F42" i="6"/>
  <c r="A43" i="6"/>
  <c r="C43" i="6"/>
  <c r="D43" i="6"/>
  <c r="E43" i="6"/>
  <c r="H43" i="6" s="1"/>
  <c r="F43" i="6"/>
  <c r="A44" i="6"/>
  <c r="C44" i="6"/>
  <c r="D44" i="6"/>
  <c r="E44" i="6"/>
  <c r="F44" i="6"/>
  <c r="H44" i="6"/>
  <c r="A45" i="6"/>
  <c r="C45" i="6"/>
  <c r="D45" i="6"/>
  <c r="E45" i="6"/>
  <c r="H45" i="6" s="1"/>
  <c r="F45" i="6"/>
  <c r="A46" i="6"/>
  <c r="C46" i="6"/>
  <c r="D46" i="6"/>
  <c r="E46" i="6"/>
  <c r="H46" i="6" s="1"/>
  <c r="F46" i="6"/>
  <c r="A47" i="6"/>
  <c r="C47" i="6"/>
  <c r="D47" i="6"/>
  <c r="E47" i="6"/>
  <c r="F47" i="6"/>
  <c r="H47" i="6"/>
  <c r="A48" i="6"/>
  <c r="C48" i="6"/>
  <c r="D48" i="6"/>
  <c r="E48" i="6"/>
  <c r="H48" i="6" s="1"/>
  <c r="F48" i="6"/>
  <c r="A49" i="6"/>
  <c r="C49" i="6"/>
  <c r="D49" i="6"/>
  <c r="E49" i="6"/>
  <c r="H49" i="6" s="1"/>
  <c r="F49" i="6"/>
  <c r="A50" i="6"/>
  <c r="C50" i="6"/>
  <c r="D50" i="6"/>
  <c r="E50" i="6"/>
  <c r="H50" i="6" s="1"/>
  <c r="F50" i="6"/>
  <c r="A51" i="6"/>
  <c r="C51" i="6"/>
  <c r="D51" i="6"/>
  <c r="E51" i="6"/>
  <c r="H51" i="6" s="1"/>
  <c r="F51" i="6"/>
  <c r="K40" i="3"/>
  <c r="K39" i="3"/>
  <c r="K30" i="3"/>
  <c r="K31" i="3"/>
  <c r="K32" i="3"/>
  <c r="K33" i="3"/>
  <c r="K34" i="3"/>
  <c r="K35" i="3"/>
  <c r="K36" i="3"/>
  <c r="K37" i="3"/>
  <c r="K29" i="3"/>
  <c r="K38" i="3"/>
  <c r="K14" i="3" l="1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B38" i="3"/>
  <c r="B38" i="6" s="1"/>
  <c r="K41" i="3"/>
  <c r="K42" i="3"/>
  <c r="K43" i="3"/>
  <c r="K44" i="3"/>
  <c r="B44" i="3" s="1"/>
  <c r="B44" i="6" s="1"/>
  <c r="K45" i="3"/>
  <c r="K46" i="3"/>
  <c r="K47" i="3"/>
  <c r="B47" i="3" s="1"/>
  <c r="B47" i="6" s="1"/>
  <c r="K48" i="3"/>
  <c r="K49" i="3"/>
  <c r="K50" i="3"/>
  <c r="B50" i="3" s="1"/>
  <c r="B50" i="6" s="1"/>
  <c r="K51" i="3"/>
  <c r="B51" i="3" s="1"/>
  <c r="B51" i="6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l="1"/>
  <c r="E12" i="6"/>
  <c r="H12" i="6" s="1"/>
  <c r="B14" i="3" l="1"/>
  <c r="B14" i="6" s="1"/>
  <c r="C5" i="6"/>
  <c r="C3" i="6"/>
  <c r="H2" i="6"/>
  <c r="F2" i="6"/>
  <c r="C2" i="6"/>
  <c r="K4" i="3"/>
  <c r="K2" i="3"/>
  <c r="C3" i="3"/>
  <c r="C4" i="3"/>
  <c r="C5" i="3"/>
  <c r="I2" i="3"/>
  <c r="C2" i="3"/>
  <c r="B15" i="3" l="1"/>
  <c r="B15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6" i="3" l="1"/>
  <c r="B19" i="3"/>
  <c r="B19" i="6" s="1"/>
  <c r="E13" i="6"/>
  <c r="H13" i="6" s="1"/>
  <c r="O13" i="3"/>
  <c r="B16" i="6" l="1"/>
  <c r="B17" i="3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17" i="6" l="1"/>
  <c r="B18" i="3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18" i="6" l="1"/>
  <c r="B20" i="3"/>
  <c r="B20" i="6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1" i="3" l="1"/>
  <c r="B21" i="6" s="1"/>
  <c r="B13" i="6"/>
  <c r="B22" i="3" l="1"/>
  <c r="B22" i="6" s="1"/>
  <c r="B23" i="3" l="1"/>
  <c r="B23" i="6" s="1"/>
  <c r="B24" i="3" l="1"/>
  <c r="B24" i="6" s="1"/>
  <c r="B25" i="3" l="1"/>
  <c r="B26" i="3" s="1"/>
  <c r="B26" i="6" s="1"/>
  <c r="B25" i="6" l="1"/>
  <c r="B27" i="3"/>
  <c r="B28" i="3" s="1"/>
  <c r="B27" i="6" l="1"/>
  <c r="B29" i="3"/>
  <c r="B28" i="6"/>
  <c r="B30" i="3" l="1"/>
  <c r="B29" i="6"/>
  <c r="B30" i="6" l="1"/>
  <c r="B31" i="3"/>
  <c r="B32" i="3" l="1"/>
  <c r="B31" i="6"/>
  <c r="B33" i="3" l="1"/>
  <c r="B32" i="6"/>
  <c r="B33" i="6" l="1"/>
  <c r="B34" i="3"/>
  <c r="B35" i="3" l="1"/>
  <c r="B34" i="6"/>
  <c r="B36" i="3" l="1"/>
  <c r="B35" i="6"/>
  <c r="B36" i="6" l="1"/>
  <c r="B37" i="3"/>
  <c r="B39" i="3" l="1"/>
  <c r="B37" i="6"/>
  <c r="B40" i="3" l="1"/>
  <c r="B39" i="6"/>
  <c r="B41" i="3" l="1"/>
  <c r="B40" i="6"/>
  <c r="B42" i="3" l="1"/>
  <c r="B41" i="6"/>
  <c r="B43" i="3" l="1"/>
  <c r="B42" i="6"/>
  <c r="B45" i="3" l="1"/>
  <c r="B43" i="6"/>
  <c r="B46" i="3" l="1"/>
  <c r="B45" i="6"/>
  <c r="B48" i="3" l="1"/>
  <c r="B46" i="6"/>
  <c r="B49" i="3" l="1"/>
  <c r="B48" i="6"/>
  <c r="B49" i="6" l="1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<sst xmlns="http://schemas.openxmlformats.org/spreadsheetml/2006/main" count="15267" uniqueCount="4102">
  <si>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</si>
  <si>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</si>
  <si>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</si>
  <si>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</si>
  <si>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</si>
  <si>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</si>
  <si>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</si>
  <si>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</si>
  <si>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</si>
  <si>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</si>
  <si>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</si>
  <si>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</si>
  <si>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</si>
  <si>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</si>
  <si>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</si>
  <si>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</si>
  <si>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</si>
  <si>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</si>
  <si>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</si>
  <si>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</si>
  <si>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</si>
  <si>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</si>
  <si>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</si>
  <si>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</si>
  <si>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</si>
  <si>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</si>
  <si>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</si>
  <si>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</si>
  <si>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</si>
  <si>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</si>
  <si>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</si>
  <si>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</si>
  <si>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</si>
  <si>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</si>
  <si>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</si>
  <si>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</si>
  <si>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</si>
  <si>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</si>
  <si>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</si>
  <si>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</si>
  <si>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</si>
  <si>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</si>
  <si>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</si>
  <si>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</si>
  <si>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</si>
  <si>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</si>
  <si>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</si>
  <si>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</si>
  <si>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</si>
  <si>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</si>
  <si>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</si>
  <si>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</si>
  <si>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</si>
  <si>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</si>
  <si>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</si>
  <si>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</si>
  <si>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</si>
  <si>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</si>
  <si>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</si>
  <si>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</si>
  <si>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</si>
  <si>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</si>
  <si>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</si>
  <si>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</si>
  <si>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</si>
  <si>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</si>
  <si>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</si>
  <si>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</si>
  <si>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</si>
  <si>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</si>
  <si>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</si>
  <si>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</si>
  <si>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</si>
  <si>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</si>
  <si>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</si>
  <si>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</si>
  <si>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</si>
  <si>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</si>
  <si>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</si>
  <si>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</si>
  <si>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</si>
  <si>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</si>
  <si>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</si>
  <si>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</si>
  <si>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</si>
  <si>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</si>
  <si>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</si>
  <si>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</si>
  <si>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</si>
  <si>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</si>
  <si>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</si>
  <si>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</si>
  <si>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</si>
  <si>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</si>
  <si>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</si>
  <si>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</si>
  <si>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</si>
  <si>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</si>
  <si>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</si>
  <si>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</si>
  <si>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</si>
  <si>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</si>
  <si>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</si>
  <si>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</si>
  <si>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</si>
  <si>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</si>
  <si>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</si>
  <si>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</si>
  <si>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</si>
  <si>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</si>
  <si>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</si>
  <si>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</si>
  <si>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</si>
  <si>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</si>
  <si>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</si>
  <si>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</si>
  <si>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</si>
  <si>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</si>
  <si>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</si>
  <si>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</si>
  <si>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</si>
  <si>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</si>
  <si>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</si>
  <si>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</si>
  <si>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</si>
  <si>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</si>
  <si>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</si>
  <si>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</si>
  <si>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</si>
  <si>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</si>
  <si>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</si>
  <si>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</si>
  <si>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</si>
  <si>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</si>
  <si>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</si>
  <si>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</si>
  <si>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</si>
  <si>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</si>
  <si>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</si>
  <si>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</si>
  <si>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</si>
  <si>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</si>
  <si>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</si>
  <si>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</si>
  <si>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</si>
  <si>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</si>
  <si>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</si>
  <si>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</si>
  <si>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</si>
  <si>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</si>
  <si>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</si>
  <si>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</si>
  <si>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</si>
  <si>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</si>
  <si>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</si>
  <si>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</si>
  <si>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</si>
  <si>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</si>
  <si>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</si>
  <si>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</si>
  <si>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</si>
  <si>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</si>
  <si>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</si>
  <si>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</si>
  <si>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</si>
  <si>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</si>
  <si>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</si>
  <si>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</si>
  <si>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</si>
  <si>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</si>
  <si>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</si>
  <si>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</si>
  <si>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</si>
  <si>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</si>
  <si>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</si>
  <si>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</si>
  <si>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</si>
  <si>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</si>
  <si>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</si>
  <si>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</si>
  <si>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</si>
  <si>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</si>
  <si>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</si>
  <si>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</si>
  <si>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</si>
  <si>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</si>
  <si>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</si>
  <si>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</si>
  <si>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</si>
  <si>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</si>
  <si>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</si>
  <si>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</si>
  <si>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</si>
  <si>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</si>
  <si>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</si>
  <si>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</si>
  <si>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</si>
  <si>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</si>
  <si>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</si>
  <si>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</si>
  <si>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</si>
  <si>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</si>
  <si>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</si>
  <si>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</si>
  <si>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</si>
  <si>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</si>
  <si>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</si>
  <si>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</si>
  <si>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</si>
  <si>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</si>
  <si>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</si>
  <si>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</si>
  <si>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</si>
  <si>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</si>
  <si>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</si>
  <si>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</si>
  <si>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</si>
  <si>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</si>
  <si>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</si>
  <si>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</si>
  <si>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</si>
  <si>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</si>
  <si>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</si>
  <si>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</si>
  <si>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</si>
  <si>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</si>
  <si>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</si>
  <si>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</si>
  <si>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</si>
  <si>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</si>
  <si>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</si>
  <si>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</si>
  <si>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</si>
  <si>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</si>
  <si>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</si>
  <si>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</si>
  <si>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</si>
  <si>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</si>
  <si>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</si>
  <si>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</si>
  <si>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</si>
  <si>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</si>
  <si>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</si>
  <si>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</si>
  <si>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</si>
  <si>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</si>
  <si>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</si>
  <si>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</si>
  <si>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</si>
  <si>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</si>
  <si>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</si>
  <si>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</si>
  <si>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</si>
  <si>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</si>
  <si>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</si>
  <si>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</si>
  <si>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</si>
  <si>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</si>
  <si>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</si>
  <si>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</si>
  <si>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</si>
  <si>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</si>
  <si>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</si>
  <si>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</si>
  <si>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</si>
  <si>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</si>
  <si>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</si>
  <si>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</si>
  <si>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</si>
  <si>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</si>
  <si>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</si>
  <si>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</si>
  <si>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</si>
  <si>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</si>
  <si>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</si>
  <si>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</si>
  <si>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</si>
  <si>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</si>
  <si>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</si>
  <si>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</si>
  <si>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</si>
  <si>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</si>
  <si>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</si>
  <si>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</si>
  <si>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</si>
  <si>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</si>
  <si>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</si>
  <si>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</si>
  <si>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</si>
  <si>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</si>
  <si>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</si>
  <si>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</si>
  <si>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</si>
  <si>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</si>
  <si>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</si>
  <si>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</si>
  <si>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</si>
  <si>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</si>
  <si>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</si>
  <si>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</si>
  <si>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</si>
  <si>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</si>
  <si>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</si>
  <si>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</si>
  <si>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</si>
  <si>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</si>
  <si>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</si>
  <si>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</si>
  <si>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</si>
  <si>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</si>
  <si>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</si>
  <si>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</si>
  <si>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</si>
  <si>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</si>
  <si>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</si>
  <si>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</si>
  <si>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</si>
  <si>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</si>
  <si>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</si>
  <si>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</si>
  <si>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</si>
  <si>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</si>
  <si>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</si>
  <si>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</si>
  <si>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</si>
  <si>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</si>
  <si>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</si>
  <si>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</si>
  <si>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</si>
  <si>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</si>
  <si>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</si>
  <si>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</si>
  <si>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</si>
  <si>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</si>
  <si>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</si>
  <si>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</si>
  <si>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</si>
  <si>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</si>
  <si>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</si>
  <si>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</si>
  <si>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</si>
  <si>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</si>
  <si>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</si>
  <si>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</si>
  <si>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</si>
  <si>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</si>
  <si>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</si>
  <si>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</si>
  <si>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</si>
  <si>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</si>
  <si>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</si>
  <si>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</si>
  <si>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</si>
  <si>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</si>
  <si>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</si>
  <si>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</si>
  <si>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</si>
  <si>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</si>
  <si>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</si>
  <si>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</si>
  <si>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</si>
  <si>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</si>
  <si>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</si>
  <si>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</si>
  <si>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</si>
  <si>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</si>
  <si>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</si>
  <si>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</si>
  <si>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</si>
  <si>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</si>
  <si>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</si>
  <si>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</si>
  <si>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</si>
  <si>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</si>
  <si>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</si>
  <si>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</si>
  <si>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</si>
  <si>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</si>
  <si>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</si>
  <si>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</si>
  <si>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</si>
  <si>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</si>
  <si>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</si>
  <si>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</si>
  <si>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</si>
  <si>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</si>
  <si>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</si>
  <si>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</si>
  <si>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</si>
  <si>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</si>
  <si>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</si>
  <si>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</si>
  <si>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</si>
  <si>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</si>
  <si>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</si>
  <si>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</si>
  <si>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</si>
  <si>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</si>
  <si>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</si>
  <si>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</si>
  <si>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</si>
  <si>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</si>
  <si>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</si>
  <si>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</si>
  <si>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</si>
  <si>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</si>
  <si>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</si>
  <si>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</si>
  <si>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</si>
  <si>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</si>
  <si>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</si>
  <si>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</si>
  <si>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</si>
  <si>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</si>
  <si>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</si>
  <si>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</si>
  <si>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</si>
  <si>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</si>
  <si>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</si>
  <si>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</si>
  <si>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</si>
  <si>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</si>
  <si>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</si>
  <si>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</si>
  <si>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</si>
  <si>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</si>
  <si>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</si>
  <si>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</si>
  <si>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</si>
  <si>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</si>
  <si>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</si>
  <si>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</si>
  <si>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</si>
  <si>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</si>
  <si>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</si>
  <si>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</si>
  <si>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</si>
  <si>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</si>
  <si>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</si>
  <si>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</si>
  <si>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</si>
  <si>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</si>
  <si>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</si>
  <si>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</si>
  <si>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</si>
  <si>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</si>
  <si>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</si>
  <si>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</si>
  <si>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</si>
  <si>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</si>
  <si>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</si>
  <si>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</si>
  <si>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</si>
  <si>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</si>
  <si>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</si>
  <si>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</si>
  <si>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</si>
  <si>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</si>
  <si>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</si>
  <si>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</si>
  <si>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</si>
  <si>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</si>
  <si>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</si>
  <si>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</si>
  <si>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</si>
  <si>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</si>
  <si>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</si>
  <si>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</si>
  <si>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</si>
  <si>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</si>
  <si>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</si>
  <si>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</si>
  <si>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</si>
  <si>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</si>
  <si>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</si>
  <si>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</si>
  <si>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</si>
  <si>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</si>
  <si>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</si>
  <si>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</si>
  <si>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</si>
  <si>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</si>
  <si>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</si>
  <si>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</si>
  <si>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</si>
  <si>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</si>
  <si>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</si>
  <si>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</si>
  <si>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</si>
  <si>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</si>
  <si>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</si>
  <si>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</si>
  <si>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</si>
  <si>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</si>
  <si>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</si>
  <si>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</si>
  <si>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</si>
  <si>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</si>
  <si>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</si>
  <si>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</si>
  <si>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</si>
  <si>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</si>
  <si>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</si>
  <si>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</si>
  <si>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</si>
  <si>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</si>
  <si>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</si>
  <si>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</si>
  <si>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</si>
  <si>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</si>
  <si>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</si>
  <si>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</si>
  <si>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</si>
  <si>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</si>
  <si>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</si>
  <si>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</si>
  <si>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</si>
  <si>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</si>
  <si>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</si>
  <si>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</si>
  <si>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</si>
  <si>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</si>
  <si>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</si>
  <si>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</si>
  <si>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</si>
  <si>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</si>
  <si>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</si>
  <si>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</si>
  <si>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</si>
  <si>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</si>
  <si>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</si>
  <si>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</si>
  <si>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</si>
  <si>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</si>
  <si>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</si>
  <si>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</si>
  <si>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</si>
  <si>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</si>
  <si>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</si>
  <si>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</si>
  <si>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</si>
  <si>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</si>
  <si>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</si>
  <si>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</si>
  <si>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</si>
  <si>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</si>
  <si>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</si>
  <si>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</si>
  <si>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</si>
  <si>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</si>
  <si>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</si>
  <si>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</si>
  <si>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</si>
  <si>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</si>
  <si>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</si>
  <si>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</si>
  <si>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</si>
  <si>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</si>
  <si>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</si>
  <si>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</si>
  <si>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</si>
  <si>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</si>
  <si>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</si>
  <si>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</si>
  <si>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</si>
  <si>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</si>
  <si>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</si>
  <si>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</si>
  <si>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</si>
  <si>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</si>
  <si>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</si>
  <si>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</si>
  <si>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</si>
  <si>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</si>
  <si>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</si>
  <si>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</si>
  <si>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</si>
  <si>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</si>
  <si>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</si>
  <si>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</si>
  <si>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</si>
  <si>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</si>
  <si>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</si>
  <si>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</si>
  <si>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</si>
  <si>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</si>
  <si>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</si>
  <si>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</si>
  <si>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</si>
  <si>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</si>
  <si>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</si>
  <si>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</si>
  <si>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</si>
  <si>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</si>
  <si>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</si>
  <si>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</si>
  <si>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</si>
  <si>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</si>
  <si>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</si>
  <si>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</si>
  <si>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</si>
  <si>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</si>
  <si>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</si>
  <si>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</si>
  <si>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</si>
  <si>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</si>
  <si>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</si>
  <si>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</si>
  <si>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</si>
  <si>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</si>
  <si>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</si>
  <si>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</si>
  <si>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</si>
  <si>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</si>
  <si>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</si>
  <si>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</si>
  <si>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</si>
  <si>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</si>
  <si>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</si>
  <si>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</si>
  <si>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</si>
  <si>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</si>
  <si>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</si>
  <si>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</si>
  <si>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</si>
  <si>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</si>
  <si>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</si>
  <si>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</si>
  <si>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</si>
  <si>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</si>
  <si>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</si>
  <si>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</si>
  <si>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</si>
  <si>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</si>
  <si>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</si>
  <si>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</si>
  <si>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</si>
  <si>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</si>
  <si>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</si>
  <si>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</si>
  <si>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</si>
  <si>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</si>
  <si>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</si>
  <si>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</si>
  <si>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</si>
  <si>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</si>
  <si>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</si>
  <si>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</si>
  <si>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</si>
  <si>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</si>
  <si>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</si>
  <si>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</si>
  <si>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</si>
  <si>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</si>
  <si>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</si>
  <si>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</si>
  <si>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</si>
  <si>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</si>
  <si>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</si>
  <si>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</si>
  <si>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</si>
  <si>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</si>
  <si>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</si>
  <si>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</si>
  <si>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</si>
  <si>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</si>
  <si>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</si>
  <si>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</si>
  <si>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</si>
  <si>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</si>
  <si>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</si>
  <si>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</si>
  <si>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</si>
  <si>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</si>
  <si>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</si>
  <si>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</si>
  <si>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</si>
  <si>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</si>
  <si>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</si>
  <si>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</si>
  <si>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</si>
  <si>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</si>
  <si>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</si>
  <si>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</si>
  <si>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</si>
  <si>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</si>
  <si>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</si>
  <si>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</si>
  <si>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</si>
  <si>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</si>
  <si>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</si>
  <si>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</si>
  <si>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</si>
  <si>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</si>
  <si>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</si>
  <si>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</si>
  <si>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</si>
  <si>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</si>
  <si>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</si>
  <si>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</si>
  <si>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</si>
  <si>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</si>
  <si>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</si>
  <si>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</si>
  <si>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</si>
  <si>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</si>
  <si>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</si>
  <si>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</si>
  <si>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</si>
  <si>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</si>
  <si>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</si>
  <si>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</si>
  <si>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</si>
  <si>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</si>
  <si>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</si>
  <si>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</si>
  <si>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</si>
  <si>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</si>
  <si>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</si>
  <si>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</si>
  <si>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</si>
  <si>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</si>
  <si>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</si>
  <si>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</si>
  <si>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</si>
  <si>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</si>
  <si>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</si>
  <si>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</si>
  <si>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</si>
  <si>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</si>
  <si>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</si>
  <si>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</si>
  <si>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</si>
  <si>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</si>
  <si>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</si>
  <si>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</si>
  <si>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</si>
  <si>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</si>
  <si>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</si>
  <si>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</si>
  <si>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</si>
  <si>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</si>
  <si>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</si>
  <si>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</si>
  <si>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</si>
  <si>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</si>
  <si>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</si>
  <si>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</si>
  <si>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</si>
  <si>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</si>
  <si>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</si>
  <si>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</si>
  <si>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</si>
  <si>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</si>
  <si>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</si>
  <si>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</si>
  <si>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</si>
  <si>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</si>
  <si>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</si>
  <si>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</si>
  <si>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</si>
  <si>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</si>
  <si>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</si>
  <si>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</si>
  <si>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</si>
  <si>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</si>
  <si>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</si>
  <si>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</si>
  <si>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</si>
  <si>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</si>
  <si>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</si>
  <si>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</si>
  <si>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</si>
  <si>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</si>
  <si>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</si>
  <si>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</si>
  <si>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</si>
  <si>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</si>
  <si>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</si>
  <si>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</si>
  <si>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</si>
  <si>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</si>
  <si>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</si>
  <si>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</si>
  <si>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</si>
  <si>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</si>
  <si>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</si>
  <si>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</si>
  <si>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</si>
  <si>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</si>
  <si>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</si>
  <si>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</si>
  <si>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</si>
  <si>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</si>
  <si>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</si>
  <si>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</si>
  <si>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</si>
  <si>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</si>
  <si>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</si>
  <si>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</si>
  <si>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</si>
  <si>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</si>
  <si>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</si>
  <si>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</si>
  <si>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</si>
  <si>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</si>
  <si>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</si>
  <si>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</si>
  <si>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</si>
  <si>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</si>
  <si>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</si>
  <si>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</si>
  <si>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</si>
  <si>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</si>
  <si>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</si>
  <si>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</si>
  <si>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</si>
  <si>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</si>
  <si>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</si>
  <si>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</si>
  <si>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</si>
  <si>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</si>
  <si>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</si>
  <si>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</si>
  <si>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</si>
  <si>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</si>
  <si>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</si>
  <si>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</si>
  <si>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</si>
  <si>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</si>
  <si>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</si>
  <si>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</si>
  <si>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</si>
  <si>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</si>
  <si>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</si>
  <si>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</si>
  <si>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</si>
  <si>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</si>
  <si>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</si>
  <si>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</si>
  <si>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</si>
  <si>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</si>
  <si>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</si>
  <si>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</si>
  <si>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</si>
  <si>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</si>
  <si>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</si>
  <si>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</si>
  <si>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</si>
  <si>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</si>
  <si>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</si>
  <si>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</si>
  <si>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</si>
  <si>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</si>
  <si>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</si>
  <si>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</si>
  <si>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</si>
  <si>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</si>
  <si>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</si>
  <si>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</si>
  <si>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</si>
  <si>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</si>
  <si>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</si>
  <si>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</si>
  <si>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</si>
  <si>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</si>
  <si>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</si>
  <si>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</si>
  <si>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</si>
  <si>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</si>
  <si>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</si>
  <si>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</si>
  <si>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</si>
  <si>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</si>
  <si>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</si>
  <si>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</si>
  <si>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</si>
  <si>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</si>
  <si>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</si>
  <si>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</si>
  <si>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</si>
  <si>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</si>
  <si>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</si>
  <si>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</si>
  <si>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</si>
  <si>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</si>
  <si>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</si>
  <si>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</si>
  <si>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</si>
  <si>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</si>
  <si>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</si>
  <si>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</si>
  <si>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</si>
  <si>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</si>
  <si>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</si>
  <si>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</si>
  <si>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</si>
  <si>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</si>
  <si>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</si>
  <si>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</si>
  <si>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</si>
  <si>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</si>
  <si>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</si>
  <si>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</si>
  <si>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</si>
  <si>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</si>
  <si>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</si>
  <si>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</si>
  <si>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</si>
  <si>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</si>
  <si>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</si>
  <si>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</si>
  <si>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</si>
  <si>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</si>
  <si>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</si>
  <si>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</si>
  <si>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</si>
  <si>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</si>
  <si>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</si>
  <si>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</si>
  <si>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</si>
  <si>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</si>
  <si>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</si>
  <si>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</si>
  <si>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</si>
  <si>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</si>
  <si>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</si>
  <si>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</si>
  <si>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</si>
  <si>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</si>
  <si>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</si>
  <si>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</si>
  <si>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</si>
  <si>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</si>
  <si>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</si>
  <si>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</si>
  <si>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</si>
  <si>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</si>
  <si>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</si>
  <si>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</si>
  <si>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</si>
  <si>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</si>
  <si>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</si>
  <si>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</si>
  <si>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</si>
  <si>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</si>
  <si>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</si>
  <si>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</si>
  <si>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</si>
  <si>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</si>
  <si>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</si>
  <si>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</si>
  <si>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</si>
  <si>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</si>
  <si>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</si>
  <si>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</si>
  <si>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</si>
  <si>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</si>
  <si>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</si>
  <si>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</si>
  <si>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</si>
  <si>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</si>
  <si>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</si>
  <si>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</si>
  <si>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</si>
  <si>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</si>
  <si>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</si>
  <si>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</si>
  <si>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</si>
  <si>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</si>
  <si>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</si>
  <si>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</si>
  <si>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</si>
  <si>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</si>
  <si>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</si>
  <si>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</si>
  <si>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</si>
  <si>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</si>
  <si>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</si>
  <si>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</si>
  <si>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</si>
  <si>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</si>
  <si>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</si>
  <si>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</si>
  <si>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</si>
  <si>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</si>
  <si>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</si>
  <si>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</si>
  <si>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</si>
  <si>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</si>
  <si>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</si>
  <si>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</si>
  <si>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</si>
  <si>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</si>
  <si>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</si>
  <si>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</si>
  <si>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</si>
  <si>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</si>
  <si>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</si>
  <si>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</si>
  <si>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</si>
  <si>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</si>
  <si>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</si>
  <si>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</si>
  <si>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</si>
  <si>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</si>
  <si>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</si>
  <si>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</si>
  <si>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</si>
  <si>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</si>
  <si>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</si>
  <si>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</si>
  <si>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</si>
  <si>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</si>
  <si>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</si>
  <si>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</si>
  <si>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</si>
  <si>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</si>
  <si>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</si>
  <si>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</si>
  <si>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</si>
  <si>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</si>
  <si>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</si>
  <si>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</si>
  <si>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</si>
  <si>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</si>
  <si>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</si>
  <si>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</si>
  <si>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</si>
  <si>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</si>
  <si>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</si>
  <si>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</si>
  <si>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</si>
  <si>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</si>
  <si>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</si>
  <si>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</si>
  <si>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</si>
  <si>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</si>
  <si>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</si>
  <si>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</si>
  <si>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</si>
  <si>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</si>
  <si>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</si>
  <si>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</si>
  <si>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</si>
  <si>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</si>
  <si>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</si>
  <si>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</si>
  <si>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</si>
  <si>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</si>
  <si>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</si>
  <si>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</si>
  <si>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</si>
  <si>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</si>
  <si>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</si>
  <si>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</si>
  <si>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</si>
  <si>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</si>
  <si>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</si>
  <si>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</si>
  <si>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</si>
  <si>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</si>
  <si>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</si>
  <si>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</si>
  <si>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</si>
  <si>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</si>
  <si>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</si>
  <si>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</si>
  <si>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</si>
  <si>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</si>
  <si>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</si>
  <si>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</si>
  <si>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</si>
  <si>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</si>
  <si>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</si>
  <si>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</si>
  <si>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</si>
  <si>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</si>
  <si>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</si>
  <si>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</si>
  <si>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</si>
  <si>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</si>
  <si>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</si>
  <si>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</si>
  <si>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</si>
  <si>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</si>
  <si>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</si>
  <si>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</si>
  <si>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</si>
  <si>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</si>
  <si>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</si>
  <si>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</si>
  <si>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</si>
  <si>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</si>
  <si>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</si>
  <si>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</si>
  <si>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</si>
  <si>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</si>
  <si>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</si>
  <si>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</si>
  <si>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</si>
  <si>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</si>
  <si>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</si>
  <si>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</si>
  <si>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</si>
  <si>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</si>
  <si>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</si>
  <si>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</si>
  <si>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</si>
  <si>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</si>
  <si>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</si>
  <si>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</si>
  <si>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</si>
  <si>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</si>
  <si>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</si>
  <si>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</si>
  <si>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</si>
  <si>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</si>
  <si>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</si>
  <si>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</si>
  <si>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</si>
  <si>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</si>
  <si>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</si>
  <si>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</si>
  <si>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</si>
  <si>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</si>
  <si>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</si>
  <si>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</si>
  <si>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</si>
  <si>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</si>
  <si>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</si>
  <si>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</si>
  <si>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</si>
  <si>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</si>
  <si>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</si>
  <si>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</si>
  <si>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</si>
  <si>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</si>
  <si>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</si>
  <si>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</si>
  <si>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</si>
  <si>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</si>
  <si>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</si>
  <si>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</si>
  <si>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</si>
  <si>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</si>
  <si>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</si>
  <si>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</si>
  <si>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</si>
  <si>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</si>
  <si>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</si>
  <si>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</si>
  <si>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</si>
  <si>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</si>
  <si>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</si>
  <si>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</si>
  <si>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</si>
  <si>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</si>
  <si>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</si>
  <si>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</si>
  <si>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</si>
  <si>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</si>
  <si>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</si>
  <si>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</si>
  <si>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</si>
  <si>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</si>
  <si>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</si>
  <si>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</si>
  <si>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</si>
  <si>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</si>
  <si>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</si>
  <si>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</si>
  <si>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</si>
  <si>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</si>
  <si>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</si>
  <si>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</si>
  <si>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</si>
  <si>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</si>
  <si>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</si>
  <si>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</si>
  <si>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</si>
  <si>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</si>
  <si>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</si>
  <si>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</si>
  <si>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</si>
  <si>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</si>
  <si>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</si>
  <si>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</si>
  <si>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</si>
  <si>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</si>
  <si>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</si>
  <si>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</si>
  <si>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</si>
  <si>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</si>
  <si>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</si>
  <si>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</si>
  <si>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</si>
  <si>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</si>
  <si>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</si>
  <si>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</si>
  <si>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</si>
  <si>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</si>
  <si>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</si>
  <si>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</si>
  <si>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</si>
  <si>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</si>
  <si>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</si>
  <si>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</si>
  <si>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</si>
  <si>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</si>
  <si>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</si>
  <si>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</si>
  <si>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</si>
  <si>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</si>
  <si>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</si>
  <si>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</si>
  <si>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</si>
  <si>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</si>
  <si>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</si>
  <si>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</si>
  <si>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</si>
  <si>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</si>
  <si>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</si>
  <si>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</si>
  <si>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</si>
  <si>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</si>
  <si>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</si>
  <si>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</si>
  <si>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</si>
  <si>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</si>
  <si>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</si>
  <si>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</si>
  <si>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</si>
  <si>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</si>
  <si>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</si>
  <si>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</si>
  <si>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</si>
  <si>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</si>
  <si>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</si>
  <si>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</si>
  <si>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</si>
  <si>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</si>
  <si>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</si>
  <si>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</si>
  <si>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</si>
  <si>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</si>
  <si>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</si>
  <si>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</si>
  <si>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</si>
  <si>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</si>
  <si>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</si>
  <si>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</si>
  <si>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</si>
  <si>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</si>
  <si>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</si>
  <si>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</si>
  <si>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</si>
  <si>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</si>
  <si>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</si>
  <si>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</si>
  <si>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</si>
  <si>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</si>
  <si>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</si>
  <si>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</si>
  <si>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</si>
  <si>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</si>
  <si>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</si>
  <si>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</si>
  <si>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</si>
  <si>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</si>
  <si>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</si>
  <si>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</si>
  <si>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</si>
  <si>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</si>
  <si>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</si>
  <si>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</si>
  <si>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</si>
  <si>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</si>
  <si>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</si>
  <si>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</si>
  <si>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</si>
  <si>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</si>
  <si>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</si>
  <si>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</si>
  <si>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</si>
  <si>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</si>
  <si>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</si>
  <si>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</si>
  <si>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</si>
  <si>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</si>
  <si>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</si>
  <si>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</si>
  <si>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</si>
  <si>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</si>
  <si>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</si>
  <si>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</si>
  <si>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</si>
  <si>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</si>
  <si>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</si>
  <si>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</si>
  <si>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</si>
  <si>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</si>
  <si>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</si>
  <si>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</si>
  <si>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</si>
  <si>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</si>
  <si>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</si>
  <si>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</si>
  <si>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</si>
  <si>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</si>
  <si>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</si>
  <si>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</si>
  <si>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</si>
  <si>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</si>
  <si>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</si>
  <si>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</si>
  <si>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</si>
  <si>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</si>
  <si>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</si>
  <si>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</si>
  <si>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</si>
  <si>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</si>
  <si>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</si>
  <si>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</si>
  <si>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</si>
  <si>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</si>
  <si>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</si>
  <si>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</si>
  <si>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</si>
  <si>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</si>
  <si>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</si>
  <si>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</si>
  <si>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</si>
  <si>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</si>
  <si>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</si>
  <si>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</si>
  <si>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</si>
  <si>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</si>
  <si>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</si>
  <si>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</si>
  <si>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</si>
  <si>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</si>
  <si>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</si>
  <si>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</si>
  <si>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</si>
  <si>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</si>
  <si>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</si>
  <si>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</si>
  <si>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</si>
  <si>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</si>
  <si>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</si>
  <si>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</si>
  <si>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</si>
  <si>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</si>
  <si>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</si>
  <si>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</si>
  <si>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</si>
  <si>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</si>
  <si>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</si>
  <si>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</si>
  <si>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</si>
  <si>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</si>
  <si>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</si>
  <si>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</si>
  <si>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</si>
  <si>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</si>
  <si>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</si>
  <si>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</si>
  <si>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</si>
  <si>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</si>
  <si>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</si>
  <si>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</si>
  <si>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</si>
  <si>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</si>
  <si>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</si>
  <si>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</si>
  <si>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</si>
  <si>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</si>
  <si>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</si>
  <si>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</si>
  <si>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</si>
  <si>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</si>
  <si>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</si>
  <si>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</si>
  <si>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</si>
  <si>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</si>
  <si>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</si>
  <si>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</si>
  <si>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</si>
  <si>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</si>
  <si>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</si>
  <si>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</si>
  <si>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</si>
  <si>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</si>
  <si>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</si>
  <si>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</si>
  <si>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</si>
  <si>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</si>
  <si>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</si>
  <si>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</si>
  <si>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</si>
  <si>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</si>
  <si>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</si>
  <si>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</si>
  <si>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</si>
  <si>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</si>
  <si>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</si>
  <si>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</si>
  <si>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</si>
  <si>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</si>
  <si>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</si>
  <si>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</si>
  <si>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</si>
  <si>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</si>
  <si>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</si>
  <si>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</si>
  <si>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</si>
  <si>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</si>
  <si>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</si>
  <si>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</si>
  <si>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</si>
  <si>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</si>
  <si>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</si>
  <si>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</si>
  <si>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</si>
  <si>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</si>
  <si>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</si>
  <si>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</si>
  <si>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</si>
  <si>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</si>
  <si>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</si>
  <si>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</si>
  <si>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</si>
  <si>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</si>
  <si>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</si>
  <si>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</si>
  <si>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</si>
  <si>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</si>
  <si>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</si>
  <si>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</si>
  <si>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</si>
  <si>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</si>
  <si>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</si>
  <si>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</si>
  <si>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</si>
  <si>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</si>
  <si>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</si>
  <si>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</si>
  <si>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</si>
  <si>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</si>
  <si>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</si>
  <si>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</si>
  <si>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</si>
  <si>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</si>
  <si>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</si>
  <si>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</si>
  <si>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</si>
  <si>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</si>
  <si>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</si>
  <si>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</si>
  <si>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</si>
  <si>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</si>
  <si>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</si>
  <si>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</si>
  <si>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</si>
  <si>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</si>
  <si>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</si>
  <si>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</si>
  <si>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</si>
  <si>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</si>
  <si>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</si>
  <si>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</si>
  <si>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</si>
  <si>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</si>
  <si>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</si>
  <si>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</si>
  <si>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</si>
  <si>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</si>
  <si>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</si>
  <si>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</si>
  <si>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</si>
  <si>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</si>
  <si>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</si>
  <si>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</si>
  <si>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</si>
  <si>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</si>
  <si>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</si>
  <si>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</si>
  <si>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</si>
  <si>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</si>
  <si>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</si>
  <si>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</si>
  <si>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</si>
  <si>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</si>
  <si>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</si>
  <si>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</si>
  <si>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</si>
  <si>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</si>
  <si>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</si>
  <si>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</si>
  <si>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</si>
  <si>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</si>
  <si>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</si>
  <si>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</si>
  <si>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</si>
  <si>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</si>
  <si>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</si>
  <si>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</si>
  <si>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</si>
  <si>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</si>
  <si>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</si>
  <si>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</si>
  <si>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</si>
  <si>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</si>
  <si>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</si>
  <si>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</si>
  <si>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</si>
  <si>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</si>
  <si>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</si>
  <si>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</si>
  <si>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</si>
  <si>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</si>
  <si>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</si>
  <si>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</si>
  <si>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</si>
  <si>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</si>
  <si>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</si>
  <si>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</si>
  <si>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</si>
  <si>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</si>
  <si>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</si>
  <si>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</si>
  <si>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</si>
  <si>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</si>
  <si>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</si>
  <si>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</si>
  <si>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</si>
  <si>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</si>
  <si>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</si>
  <si>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</si>
  <si>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</si>
  <si>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</si>
  <si>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</si>
  <si>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</si>
  <si>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</si>
  <si>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</si>
  <si>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</si>
  <si>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</si>
  <si>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</si>
  <si>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</si>
  <si>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</si>
  <si>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</si>
  <si>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</si>
  <si>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</si>
  <si>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</si>
  <si>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</si>
  <si>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</si>
  <si>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</si>
  <si>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</si>
  <si>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</si>
  <si>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</si>
  <si>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</si>
  <si>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</si>
  <si>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</si>
  <si>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</si>
  <si>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</si>
  <si>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</si>
  <si>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</si>
  <si>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</si>
  <si>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</si>
  <si>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</si>
  <si>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</si>
  <si>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</si>
  <si>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</si>
  <si>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</si>
  <si>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</si>
  <si>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</si>
  <si>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</si>
  <si>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</si>
  <si>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</si>
  <si>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</si>
  <si>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</si>
  <si>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</si>
  <si>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</si>
  <si>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</si>
  <si>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</si>
  <si>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</si>
  <si>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</si>
  <si>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</si>
  <si>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</si>
  <si>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</si>
  <si>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</si>
  <si>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</si>
  <si>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</si>
  <si>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</si>
  <si>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</si>
  <si>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</si>
  <si>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</si>
  <si>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</si>
  <si>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</si>
  <si>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</si>
  <si>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</si>
  <si>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</si>
  <si>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</si>
  <si>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</si>
  <si>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</si>
  <si>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</si>
  <si>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</si>
  <si>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</si>
  <si>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</si>
  <si>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</si>
  <si>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</si>
  <si>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</si>
  <si>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</si>
  <si>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</si>
  <si>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</si>
  <si>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</si>
  <si>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</si>
  <si>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</si>
  <si>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</si>
  <si>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</si>
  <si>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</si>
  <si>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</si>
  <si>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</si>
  <si>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</si>
  <si>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</si>
  <si>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</si>
  <si>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</si>
  <si>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</si>
  <si>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</si>
  <si>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</si>
  <si>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</si>
  <si>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</si>
  <si>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</si>
  <si>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</si>
  <si>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</si>
  <si>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</si>
  <si>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</si>
  <si>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</si>
  <si>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</si>
  <si>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</si>
  <si>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</si>
  <si>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</si>
  <si>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</si>
  <si>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</si>
  <si>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</si>
  <si>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</si>
  <si>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</si>
  <si>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</si>
  <si>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</si>
  <si>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</si>
  <si>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</si>
  <si>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</si>
  <si>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</si>
  <si>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</si>
  <si>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</si>
  <si>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</si>
  <si>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</si>
  <si>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</si>
  <si>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</si>
  <si>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</si>
  <si>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</si>
  <si>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</si>
  <si>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</si>
  <si>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</si>
  <si>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</si>
  <si>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</si>
  <si>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</si>
  <si>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</si>
  <si>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</si>
  <si>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</si>
  <si>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</si>
  <si>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</si>
  <si>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</si>
  <si>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</si>
  <si>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</si>
  <si>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</si>
  <si>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</si>
  <si>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</si>
  <si>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</si>
  <si>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</si>
  <si>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</si>
  <si>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</si>
  <si>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</si>
  <si>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</si>
  <si>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</si>
  <si>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</si>
  <si>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</si>
  <si>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</si>
  <si>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</si>
  <si>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</si>
  <si>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</si>
  <si>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</si>
  <si>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</si>
  <si>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</si>
  <si>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</si>
  <si>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</si>
  <si>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</si>
  <si>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</si>
  <si>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</si>
  <si>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</si>
  <si>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</si>
  <si>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</si>
  <si>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</si>
  <si>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</si>
  <si>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</si>
  <si>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</si>
  <si>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</si>
  <si>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</si>
  <si>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</si>
  <si>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</si>
  <si>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</si>
  <si>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</si>
  <si>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</si>
  <si>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</si>
  <si>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</si>
  <si>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</si>
  <si>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</si>
  <si>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</si>
  <si>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</si>
  <si>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</si>
  <si>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</si>
  <si>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</si>
  <si>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</si>
  <si>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</si>
  <si>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</si>
  <si>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</si>
  <si>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</si>
  <si>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</si>
  <si>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</si>
  <si>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</si>
  <si>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</si>
  <si>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</si>
  <si>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</si>
  <si>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</si>
  <si>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</si>
  <si>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</si>
  <si>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</si>
  <si>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</si>
  <si>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</si>
  <si>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</si>
  <si>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</si>
  <si>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</si>
  <si>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</si>
  <si>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</si>
  <si>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</si>
  <si>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</si>
  <si>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</si>
  <si>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</si>
  <si>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</si>
  <si>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</si>
  <si>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</si>
  <si>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</si>
  <si>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</si>
  <si>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</si>
  <si>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</si>
  <si>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</si>
  <si>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</si>
  <si>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</si>
  <si>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</si>
  <si>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</si>
  <si>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</si>
  <si>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</si>
  <si>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</si>
  <si>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</si>
  <si>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</si>
  <si>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</si>
  <si>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</si>
  <si>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</si>
  <si>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</si>
  <si>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</si>
  <si>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</si>
  <si>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</si>
  <si>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</si>
  <si>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</si>
  <si>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</si>
  <si>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</si>
  <si>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</si>
  <si>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</si>
  <si>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</si>
  <si>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</si>
  <si>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</si>
  <si>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</si>
  <si>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</si>
  <si>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</si>
  <si>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</si>
  <si>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</si>
  <si>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</si>
  <si>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</si>
  <si>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</si>
  <si>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</si>
  <si>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</si>
  <si>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</si>
  <si>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</si>
  <si>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</si>
  <si>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</si>
  <si>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</si>
  <si>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</si>
  <si>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</si>
  <si>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</si>
  <si>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</si>
  <si>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</si>
  <si>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</si>
  <si>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</si>
  <si>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</si>
  <si>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</si>
  <si>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</si>
  <si>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</si>
  <si>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</si>
  <si>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</si>
  <si>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</si>
  <si>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</si>
  <si>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</si>
  <si>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</si>
  <si>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</si>
  <si>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</si>
  <si>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</si>
  <si>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</si>
  <si>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</si>
  <si>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</si>
  <si>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</si>
  <si>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</si>
  <si>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</si>
  <si>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</si>
  <si>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</si>
  <si>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</si>
  <si>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</si>
  <si>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</si>
  <si>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</si>
  <si>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</si>
  <si>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</si>
  <si>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</si>
  <si>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</si>
  <si>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</si>
  <si>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</si>
  <si>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</si>
  <si>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</si>
  <si>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</si>
  <si>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</si>
  <si>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</si>
  <si>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</si>
  <si>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</si>
  <si>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</si>
  <si>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</si>
  <si>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</si>
  <si>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</si>
  <si>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</si>
  <si>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</si>
  <si>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</si>
  <si>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</si>
  <si>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</si>
  <si>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</si>
  <si>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</si>
  <si>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</si>
  <si>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</si>
  <si>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</si>
  <si>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</si>
  <si>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</si>
  <si>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</si>
  <si>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</si>
  <si>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</si>
  <si>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</si>
  <si>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</si>
  <si>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</si>
  <si>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</si>
  <si>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</si>
  <si>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</si>
  <si>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</si>
  <si>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</si>
  <si>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</si>
  <si>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</si>
  <si>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</si>
  <si>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</si>
  <si>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</si>
  <si>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</si>
  <si>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</si>
  <si>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</si>
  <si>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</si>
  <si>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</si>
  <si>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</si>
  <si>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</si>
  <si>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</si>
  <si>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</si>
  <si>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</si>
  <si>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</si>
  <si>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</si>
  <si>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</si>
  <si>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</si>
  <si>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</si>
  <si>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</si>
  <si>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</si>
  <si>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</si>
  <si>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</si>
  <si>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</si>
  <si>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</si>
  <si>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</si>
  <si>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</si>
  <si>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</si>
  <si>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</si>
  <si>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</si>
  <si>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</si>
  <si>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</si>
  <si>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</si>
  <si>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</si>
  <si>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</si>
  <si>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</si>
  <si>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</si>
  <si>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</si>
  <si>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</si>
  <si>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</si>
  <si>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</si>
  <si>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</si>
  <si>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</si>
  <si>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</si>
  <si>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</si>
  <si>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</si>
  <si>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</si>
  <si>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</si>
  <si>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</si>
  <si>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</si>
  <si>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</si>
  <si>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</si>
  <si>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</si>
  <si>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</si>
  <si>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</si>
  <si>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</si>
  <si>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</si>
  <si>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</si>
  <si>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</si>
  <si>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</si>
  <si>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</si>
  <si>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</si>
  <si>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</si>
  <si>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</si>
  <si>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</si>
  <si>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</si>
  <si>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</si>
  <si>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</si>
  <si>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</si>
  <si>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</si>
  <si>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</si>
  <si>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</si>
  <si>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</si>
  <si>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</si>
  <si>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</si>
  <si>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</si>
  <si>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</si>
  <si>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</si>
  <si>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</si>
  <si>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</si>
  <si>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</si>
  <si>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</si>
  <si>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</si>
  <si>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</si>
  <si>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</si>
  <si>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</si>
  <si>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</si>
  <si>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</si>
  <si>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</si>
  <si>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</si>
  <si>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</si>
  <si>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</si>
  <si>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</si>
  <si>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</si>
  <si>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</si>
  <si>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</si>
  <si>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</si>
  <si>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</si>
  <si>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</si>
  <si>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</si>
  <si>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</si>
  <si>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</si>
  <si>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</si>
  <si>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</si>
  <si>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</si>
  <si>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</si>
  <si>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</si>
  <si>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</si>
  <si>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</si>
  <si>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</si>
  <si>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</si>
  <si>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</si>
  <si>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</si>
  <si>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</si>
  <si>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</si>
  <si>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</si>
  <si>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</si>
  <si>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</si>
  <si>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</si>
  <si>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</si>
  <si>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</si>
  <si>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</si>
  <si>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</si>
  <si>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</si>
  <si>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</si>
  <si>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</si>
  <si>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</si>
  <si>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</si>
  <si>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</si>
  <si>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</si>
  <si>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</si>
  <si>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</si>
  <si>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</si>
  <si>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</si>
  <si>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</si>
  <si>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</si>
  <si>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</si>
  <si>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</si>
  <si>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</si>
  <si>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</si>
  <si>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</si>
  <si>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</si>
  <si>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</si>
  <si>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</si>
  <si>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</si>
  <si>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</si>
  <si>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</si>
  <si>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</si>
  <si>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</si>
  <si>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</si>
  <si>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</si>
  <si>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</si>
  <si>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</si>
  <si>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</si>
  <si>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</si>
  <si>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</si>
  <si>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</si>
  <si>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</si>
  <si>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</si>
  <si>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</si>
  <si>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</si>
  <si>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</si>
  <si>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</si>
  <si>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</si>
  <si>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</si>
  <si>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</si>
  <si>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</si>
  <si>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</si>
  <si>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</si>
  <si>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</si>
  <si>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</si>
  <si>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</si>
  <si>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</si>
  <si>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</si>
  <si>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</si>
  <si>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</si>
  <si>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</si>
  <si>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</si>
  <si>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</si>
  <si>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</si>
  <si>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</si>
  <si>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</si>
  <si>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</si>
  <si>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</si>
  <si>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</si>
  <si>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</si>
  <si>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</si>
  <si>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</si>
  <si>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</si>
  <si>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</si>
  <si>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</si>
  <si>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</si>
  <si>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</si>
  <si>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</si>
  <si>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</si>
  <si>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</si>
  <si>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</si>
  <si>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</si>
  <si>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</si>
  <si>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</si>
  <si>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</si>
  <si>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</si>
  <si>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</si>
  <si>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</si>
  <si>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</si>
  <si>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</si>
  <si>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</si>
  <si>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</si>
  <si>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</si>
  <si>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</si>
  <si>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</si>
  <si>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</si>
  <si>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</si>
  <si>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</si>
  <si>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</si>
  <si>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</si>
  <si>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</si>
  <si>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</si>
  <si>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</si>
  <si>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</si>
  <si>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</si>
  <si>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</si>
  <si>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</si>
  <si>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</si>
  <si>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</si>
  <si>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</si>
  <si>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</si>
  <si>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</si>
  <si>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</si>
  <si>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</si>
  <si>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</si>
  <si>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</si>
  <si>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</si>
  <si>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</si>
  <si>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</si>
  <si>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</si>
  <si>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</si>
  <si>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</si>
  <si>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</si>
  <si>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</si>
  <si>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</si>
  <si>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</si>
  <si>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</si>
  <si>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</si>
  <si>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</si>
  <si>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</si>
  <si>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</si>
  <si>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</si>
  <si>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</si>
  <si>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</si>
  <si>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</si>
  <si>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</si>
  <si>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</si>
  <si>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</si>
  <si>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</si>
  <si>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</si>
  <si>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</si>
  <si>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</si>
  <si>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</si>
  <si>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</si>
  <si>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</si>
  <si>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</si>
  <si>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</si>
  <si>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</si>
  <si>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</si>
  <si>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</si>
  <si>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</si>
  <si>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</si>
  <si>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</si>
  <si>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</si>
  <si>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</si>
  <si>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</si>
  <si>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</si>
  <si>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</si>
  <si>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</si>
  <si>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</si>
  <si>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</si>
  <si>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</si>
  <si>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</si>
  <si>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</si>
  <si>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</si>
  <si>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</si>
  <si>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</si>
  <si>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</si>
  <si>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</si>
  <si>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</si>
  <si>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</si>
  <si>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</si>
  <si>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</si>
  <si>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</si>
  <si>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</si>
  <si>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</si>
  <si>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</si>
  <si>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</si>
  <si>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</si>
  <si>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</si>
  <si>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</si>
  <si>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</si>
  <si>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</si>
  <si>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</si>
  <si>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</si>
  <si>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</si>
  <si>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</si>
  <si>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</si>
  <si>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</si>
  <si>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</si>
  <si>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</si>
  <si>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</si>
  <si>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</si>
  <si>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</si>
  <si>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</si>
  <si>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</si>
  <si>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</si>
  <si>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</si>
  <si>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</si>
  <si>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</si>
  <si>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</si>
  <si>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</si>
  <si>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</si>
  <si>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</si>
  <si>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</si>
  <si>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</si>
  <si>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</si>
  <si>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</si>
  <si>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</si>
  <si>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</si>
  <si>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</si>
  <si>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</si>
  <si>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</si>
  <si>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</si>
  <si>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</si>
  <si>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</si>
  <si>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</si>
  <si>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</si>
  <si>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</si>
  <si>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</si>
  <si>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</si>
  <si>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</si>
  <si>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</si>
  <si>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</si>
  <si>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</si>
  <si>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</si>
  <si>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</si>
  <si>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</si>
  <si>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</si>
  <si>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</si>
  <si>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</si>
  <si>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</si>
  <si>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</si>
  <si>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</si>
  <si>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</si>
  <si>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</si>
  <si>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</si>
  <si>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</si>
  <si>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</si>
  <si>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</si>
  <si>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</si>
  <si>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</si>
  <si>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</si>
  <si>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</si>
  <si>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</si>
  <si>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</si>
  <si>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</si>
  <si>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</si>
  <si>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</si>
  <si>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</si>
  <si>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</si>
  <si>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</si>
  <si>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</si>
  <si>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</si>
  <si>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</si>
  <si>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</si>
  <si>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</si>
  <si>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</si>
  <si>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</si>
  <si>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</si>
  <si>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</si>
  <si>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</si>
  <si>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</si>
  <si>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</si>
  <si>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</si>
  <si>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</si>
  <si>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</si>
  <si>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</si>
  <si>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</si>
  <si>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</si>
  <si>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</si>
  <si>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</si>
  <si>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</si>
  <si>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</si>
  <si>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</si>
  <si>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</si>
  <si>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</si>
  <si>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</si>
  <si>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</si>
  <si>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</si>
  <si>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</si>
  <si>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</si>
  <si>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</si>
  <si>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</si>
  <si>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</si>
  <si>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</si>
  <si>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</si>
  <si>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</si>
  <si>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</si>
  <si>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</si>
  <si>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</si>
  <si>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</si>
  <si>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</si>
  <si>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</si>
  <si>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</si>
  <si>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</si>
  <si>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</si>
  <si>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</si>
  <si>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</si>
  <si>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</si>
  <si>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</si>
  <si>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</si>
  <si>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</si>
  <si>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</si>
  <si>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</si>
  <si>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</si>
  <si>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</si>
  <si>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</si>
  <si>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</si>
  <si>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</si>
  <si>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</si>
  <si>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</si>
  <si>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</si>
  <si>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</si>
  <si>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</si>
  <si>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</si>
  <si>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</si>
  <si>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</si>
  <si>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</si>
  <si>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</si>
  <si>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</si>
  <si>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</si>
  <si>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</si>
  <si>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</si>
  <si>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</si>
  <si>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</si>
  <si>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</si>
  <si>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</si>
  <si>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</si>
  <si>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</si>
  <si>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</si>
  <si>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</si>
  <si>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</si>
  <si>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</si>
  <si>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</si>
  <si>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</si>
  <si>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</si>
  <si>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</si>
  <si>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</si>
  <si>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</si>
  <si>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</si>
  <si>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</si>
  <si>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</si>
  <si>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</si>
  <si>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</si>
  <si>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</si>
  <si>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</si>
  <si>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</si>
  <si>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</si>
  <si>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</si>
  <si>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</si>
  <si>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</si>
  <si>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</si>
  <si>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</si>
  <si>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</si>
  <si>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</si>
  <si>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</si>
  <si>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</si>
  <si>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</si>
  <si>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</si>
  <si>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</si>
  <si>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</si>
  <si>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</si>
  <si>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</si>
  <si>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</si>
  <si>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</si>
  <si>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</si>
  <si>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</si>
  <si>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</si>
  <si>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</si>
  <si>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</si>
  <si>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</si>
  <si>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</si>
  <si>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</si>
  <si>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</si>
  <si>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</si>
  <si>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</si>
  <si>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</si>
  <si>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</si>
  <si>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</si>
  <si>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</si>
  <si>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</si>
  <si>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</si>
  <si>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</si>
  <si>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</si>
  <si>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</si>
  <si>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</si>
  <si>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</si>
  <si>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</si>
  <si>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</si>
  <si>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</si>
  <si>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</si>
  <si>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</si>
  <si>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</si>
  <si>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</si>
  <si>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</si>
  <si>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</si>
  <si>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</si>
  <si>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</si>
  <si>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</si>
  <si>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</si>
  <si>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</si>
  <si>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</si>
  <si>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</si>
  <si>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</si>
  <si>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</si>
  <si>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</si>
  <si>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</si>
  <si>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</si>
  <si>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</si>
  <si>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</si>
  <si>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</si>
  <si>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</si>
  <si>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</si>
  <si>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</si>
  <si>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</si>
  <si>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</si>
  <si>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</si>
  <si>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</si>
  <si>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</si>
  <si>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</si>
  <si>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</si>
  <si>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</si>
  <si>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</si>
  <si>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</si>
  <si>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</si>
  <si>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</si>
  <si>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</si>
  <si>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</si>
  <si>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</si>
  <si>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</si>
  <si>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</si>
  <si>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</si>
  <si>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</si>
  <si>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</si>
  <si>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</si>
  <si>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</si>
  <si>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</si>
  <si>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</si>
  <si>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</si>
  <si>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</si>
  <si>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</si>
  <si>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</si>
  <si>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</si>
  <si>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</si>
  <si>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</si>
  <si>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</si>
  <si>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</si>
  <si>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</si>
  <si>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</si>
  <si>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</si>
  <si>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</si>
  <si>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</si>
  <si>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</si>
  <si>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</si>
  <si>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</si>
  <si>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</si>
  <si>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</si>
  <si>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</si>
  <si>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</si>
  <si>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</si>
  <si>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</si>
  <si>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</si>
  <si>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</si>
  <si>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</si>
  <si>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</si>
  <si>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</si>
  <si>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</si>
  <si>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</si>
  <si>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</si>
  <si>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</si>
  <si>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</si>
  <si>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</si>
  <si>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</si>
  <si>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</si>
  <si>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</si>
  <si>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</si>
  <si>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</si>
  <si>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</si>
  <si>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</si>
  <si>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</si>
  <si>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</si>
  <si>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</si>
  <si>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</si>
  <si>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</si>
  <si>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</si>
  <si>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</si>
  <si>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</si>
  <si>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</si>
  <si>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</si>
  <si>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</si>
  <si>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</si>
  <si>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</si>
  <si>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</si>
  <si>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</si>
  <si>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</si>
  <si>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</si>
  <si>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</si>
  <si>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</si>
  <si>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</si>
  <si>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</si>
  <si>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</si>
  <si>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</si>
  <si>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</si>
  <si>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</si>
  <si>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</si>
  <si>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</si>
  <si>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</si>
  <si>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</si>
  <si>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</si>
  <si>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</si>
  <si>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</si>
  <si>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</si>
  <si>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</si>
  <si>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</si>
  <si>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</si>
  <si>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</si>
  <si>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</si>
  <si>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</si>
  <si>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</si>
  <si>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</si>
  <si>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</si>
  <si>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</si>
  <si>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</si>
  <si>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</si>
  <si>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</si>
  <si>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</si>
  <si>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</si>
  <si>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</si>
  <si>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</si>
  <si>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</si>
  <si>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</si>
  <si>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</si>
  <si>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</si>
  <si>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</si>
  <si>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</si>
  <si>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</si>
  <si>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</si>
  <si>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</si>
  <si>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</si>
  <si>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</si>
  <si>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</si>
  <si>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</si>
  <si>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</si>
  <si>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</si>
  <si>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</si>
  <si>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</si>
  <si>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</si>
  <si>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</si>
  <si>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</si>
  <si>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</si>
  <si>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</si>
  <si>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</si>
  <si>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</si>
  <si>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</si>
  <si>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</si>
  <si>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</si>
  <si>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</si>
  <si>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</si>
  <si>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</si>
  <si>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</si>
  <si>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</si>
  <si>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</si>
  <si>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</si>
  <si>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</si>
  <si>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</si>
  <si>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</si>
  <si>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</si>
  <si>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</si>
  <si>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</si>
  <si>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</si>
  <si>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</si>
  <si>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</si>
  <si>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</si>
  <si>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</si>
  <si>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</si>
  <si>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</si>
  <si>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</si>
  <si>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</si>
  <si>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</si>
  <si>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</si>
  <si>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</si>
  <si>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</si>
  <si>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</si>
  <si>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</si>
  <si>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</si>
  <si>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</si>
  <si>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</si>
  <si>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</si>
  <si>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</si>
  <si>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</si>
  <si>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</si>
  <si>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</si>
  <si>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</si>
  <si>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</si>
  <si>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</si>
  <si>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</si>
  <si>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</si>
  <si>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</si>
  <si>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</si>
  <si>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</si>
  <si>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</si>
  <si>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</si>
  <si>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</si>
  <si>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</si>
  <si>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</si>
  <si>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</si>
  <si>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</si>
  <si>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</si>
  <si>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</si>
  <si>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</si>
  <si>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</si>
  <si>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</si>
  <si>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</si>
  <si>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</si>
  <si>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</si>
  <si>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</si>
  <si>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</si>
  <si>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</si>
  <si>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</si>
  <si>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</si>
  <si>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</si>
  <si>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</si>
  <si>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</si>
  <si>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</si>
  <si>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</si>
  <si>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</si>
  <si>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</si>
  <si>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</si>
  <si>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</si>
  <si>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</si>
  <si>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</si>
  <si>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</si>
  <si>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</si>
  <si>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</si>
  <si>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</si>
  <si>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</si>
  <si>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</si>
  <si>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</si>
  <si>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</si>
  <si>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</si>
  <si>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</si>
  <si>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</si>
  <si>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</si>
  <si>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</si>
  <si>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</si>
  <si>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</si>
  <si>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</si>
  <si>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</si>
  <si>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</si>
  <si>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</si>
  <si>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</si>
  <si>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</si>
  <si>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</si>
  <si>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</si>
  <si>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</si>
  <si>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</si>
  <si>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</si>
  <si>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</si>
  <si>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</si>
  <si>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</si>
  <si>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</si>
  <si>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</si>
  <si>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</si>
  <si>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</si>
  <si>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</si>
  <si>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</si>
  <si>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</si>
  <si>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</si>
  <si>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</si>
  <si>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</si>
  <si>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</si>
  <si>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</si>
  <si>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</si>
  <si>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</si>
  <si>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</si>
  <si>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</si>
  <si>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</si>
  <si>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</si>
  <si>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</si>
  <si>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</si>
  <si>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</si>
  <si>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</si>
  <si>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</si>
  <si>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</si>
  <si>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</si>
  <si>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</si>
  <si>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</si>
  <si>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</si>
  <si>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</si>
  <si>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</si>
  <si>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</si>
  <si>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</si>
  <si>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</si>
  <si>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</si>
  <si>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</si>
  <si>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</si>
  <si>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</si>
  <si>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</si>
  <si>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</si>
  <si>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</si>
  <si>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</si>
  <si>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</si>
  <si>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</si>
  <si>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</si>
  <si>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</si>
  <si>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</si>
  <si>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</si>
  <si>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</si>
  <si>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</si>
  <si>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</si>
  <si>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</si>
  <si>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</si>
  <si>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</si>
  <si>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</si>
  <si>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</si>
  <si>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</si>
  <si>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</si>
  <si>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</si>
  <si>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</si>
  <si>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</si>
  <si>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</si>
  <si>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</si>
  <si>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</si>
  <si>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</si>
  <si>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</si>
  <si>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</si>
  <si>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</si>
  <si>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</si>
  <si>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</si>
  <si>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</si>
  <si>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</si>
  <si>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</si>
  <si>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</si>
  <si>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</si>
  <si>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</si>
  <si>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</si>
  <si>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</si>
  <si>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</si>
  <si>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</si>
  <si>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</si>
  <si>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</si>
  <si>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</si>
  <si>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</si>
  <si>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</si>
  <si>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</si>
  <si>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</si>
  <si>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</si>
  <si>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</si>
  <si>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</si>
  <si>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</si>
  <si>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</si>
  <si>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</si>
  <si>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</si>
  <si>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</si>
  <si>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</si>
  <si>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</si>
  <si>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</si>
  <si>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</si>
  <si>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</si>
  <si>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</si>
  <si>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</si>
  <si>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</si>
  <si>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</si>
  <si>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</si>
  <si>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</si>
  <si>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</si>
  <si>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</si>
  <si>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</si>
  <si>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</si>
  <si>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</si>
  <si>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</si>
  <si>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</si>
  <si>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</si>
  <si>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</si>
  <si>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</si>
  <si>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</si>
  <si>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</si>
  <si>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</si>
  <si>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</si>
  <si>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</si>
  <si>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</si>
  <si>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</si>
  <si>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</si>
  <si>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</si>
  <si>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</si>
  <si>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</si>
  <si>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</si>
  <si>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</si>
  <si>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</si>
  <si>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</si>
  <si>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</si>
  <si>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</si>
  <si>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</si>
  <si>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</si>
  <si>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</si>
  <si>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</si>
  <si>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</si>
  <si>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</si>
  <si>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</si>
  <si>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</si>
  <si>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</si>
  <si>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</si>
  <si>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</si>
  <si>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</si>
  <si>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</si>
  <si>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</si>
  <si>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</si>
  <si>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</si>
  <si>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</si>
  <si>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</si>
  <si>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</si>
  <si>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</si>
  <si>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</si>
  <si>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</si>
  <si>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</si>
  <si>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</si>
  <si>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</si>
  <si>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</si>
  <si>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</si>
  <si>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</si>
  <si>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</si>
  <si>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</si>
  <si>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</si>
  <si>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</si>
  <si>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</si>
  <si>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</si>
  <si>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</si>
  <si>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</si>
  <si>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</si>
  <si>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</si>
  <si>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</si>
  <si>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</si>
  <si>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</si>
  <si>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</si>
  <si>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</si>
  <si>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</si>
  <si>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</si>
  <si>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</si>
  <si>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</si>
  <si>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</si>
  <si>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</si>
  <si>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</si>
  <si>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</si>
  <si>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</si>
  <si>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</si>
  <si>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</si>
  <si>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</si>
  <si>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</si>
  <si>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</si>
  <si>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</si>
  <si>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</si>
  <si>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</si>
  <si>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</si>
  <si>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</si>
  <si>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</si>
  <si>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</si>
  <si>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</si>
  <si>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</si>
  <si>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</si>
  <si>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</si>
  <si>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</si>
  <si>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</si>
  <si>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</si>
  <si>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</si>
  <si>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</si>
  <si>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</si>
  <si>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</si>
  <si>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</si>
  <si>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</si>
  <si>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</si>
  <si>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</si>
  <si>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</si>
  <si>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</si>
  <si>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</si>
  <si>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</si>
  <si>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</si>
  <si>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</si>
  <si>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</si>
  <si>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</si>
  <si>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</si>
  <si>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</si>
  <si>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</si>
  <si>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</si>
  <si>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</si>
  <si>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</si>
  <si>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</si>
  <si>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</si>
  <si>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</si>
  <si>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</si>
  <si>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</si>
  <si>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</si>
  <si>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</si>
  <si>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</si>
  <si>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</si>
  <si>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</si>
  <si>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</si>
  <si>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</si>
  <si>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</si>
  <si>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</si>
  <si>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</si>
  <si>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</si>
  <si>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</si>
  <si>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</si>
  <si>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</si>
  <si>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</si>
  <si>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</si>
  <si>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</si>
  <si>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</si>
  <si>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</si>
  <si>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</si>
  <si>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</si>
  <si>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</si>
  <si>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</si>
  <si>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</si>
  <si>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</si>
  <si>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</si>
  <si>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</si>
  <si>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</si>
  <si>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</si>
  <si>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</si>
  <si>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</si>
  <si>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</si>
  <si>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</si>
  <si>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</si>
  <si>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</si>
  <si>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</si>
  <si>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</si>
  <si>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</si>
  <si>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</si>
  <si>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</si>
  <si>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</si>
  <si>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</si>
  <si>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</si>
  <si>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</si>
  <si>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</si>
  <si>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</si>
  <si>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</si>
  <si>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</si>
  <si>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</si>
  <si>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</si>
  <si>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</si>
  <si>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</si>
  <si>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</si>
  <si>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</si>
  <si>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</si>
  <si>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</si>
  <si>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</si>
  <si>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</si>
  <si>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</si>
  <si>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</si>
  <si>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</si>
  <si>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</si>
  <si>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</si>
  <si>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</si>
  <si>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</si>
  <si>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</si>
  <si>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</si>
  <si>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</si>
  <si>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</si>
  <si>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</si>
  <si>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</si>
  <si>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</si>
  <si>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</si>
  <si>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</si>
  <si>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</si>
  <si>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</si>
  <si>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</si>
  <si>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</si>
  <si>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</si>
  <si>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</si>
  <si>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</si>
  <si>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</si>
  <si>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</si>
  <si>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</si>
  <si>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</si>
  <si>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</si>
  <si>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</si>
  <si>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</si>
  <si>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</si>
  <si>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</si>
  <si>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</si>
  <si>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</si>
  <si>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</si>
  <si>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</si>
  <si>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</si>
  <si>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</si>
  <si>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</si>
  <si>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</si>
  <si>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</si>
  <si>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</si>
  <si>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</si>
  <si>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</si>
  <si>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</si>
  <si>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</si>
  <si>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</si>
  <si>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</si>
  <si>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</si>
  <si>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</si>
  <si>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</si>
  <si>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</si>
  <si>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</si>
  <si>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</si>
  <si>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</si>
  <si>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</si>
  <si>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</si>
  <si>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</si>
  <si>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</si>
  <si>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</si>
  <si>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</si>
  <si>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</si>
  <si>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</si>
  <si>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</si>
  <si>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</si>
  <si>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</si>
  <si>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</si>
  <si>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</si>
  <si>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</si>
  <si>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</si>
  <si>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</si>
  <si>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</si>
  <si>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</si>
  <si>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</si>
  <si>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</si>
  <si>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</si>
  <si>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</si>
  <si>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</si>
  <si>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</si>
  <si>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</si>
  <si>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</si>
  <si>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</si>
  <si>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</si>
  <si>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</si>
  <si>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</si>
  <si>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</si>
  <si>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</si>
  <si>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</si>
  <si>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</si>
  <si>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</si>
  <si>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</si>
  <si>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</si>
  <si>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</si>
  <si>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</si>
  <si>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</si>
  <si>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</si>
  <si>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</si>
  <si>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</si>
  <si>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</si>
  <si>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</si>
  <si>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</si>
  <si>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</si>
  <si>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</si>
  <si>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</si>
  <si>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</si>
  <si>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</si>
  <si>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</si>
  <si>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</si>
  <si>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</si>
  <si>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</si>
  <si>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</si>
  <si>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</si>
  <si>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</si>
  <si>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</si>
  <si>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</si>
  <si>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</si>
  <si>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</si>
  <si>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</si>
  <si>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</si>
  <si>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</si>
  <si>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</si>
  <si>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</si>
  <si>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</si>
  <si>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</si>
  <si>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</si>
  <si>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</si>
  <si>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</si>
  <si>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</si>
  <si>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</si>
  <si>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</si>
  <si>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</si>
  <si>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</si>
  <si>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</si>
  <si>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</si>
  <si>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</si>
  <si>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</si>
  <si>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</si>
  <si>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</si>
  <si>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</si>
  <si>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</si>
  <si>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</si>
  <si>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</si>
  <si>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</si>
  <si>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</si>
  <si>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</si>
  <si>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</si>
  <si>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</si>
  <si>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</si>
  <si>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</si>
  <si>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</si>
  <si>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</si>
  <si>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</si>
  <si>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</si>
  <si>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</si>
  <si>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</si>
  <si>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</si>
  <si>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</si>
  <si>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</si>
  <si>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</si>
  <si>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</si>
  <si>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</si>
  <si>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</si>
  <si>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</si>
  <si>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</si>
  <si>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</si>
  <si>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</si>
  <si>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</si>
  <si>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</si>
  <si>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</si>
  <si>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</si>
  <si>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</si>
  <si>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</si>
  <si>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</si>
  <si>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</si>
  <si>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</si>
  <si>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</si>
  <si>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</si>
  <si>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</si>
  <si>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</si>
  <si>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</si>
  <si>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</si>
  <si>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</si>
  <si>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</si>
  <si>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</si>
  <si>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</si>
  <si>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</si>
  <si>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</si>
  <si>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</si>
  <si>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</si>
  <si>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</si>
  <si>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</si>
  <si>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</si>
  <si>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</si>
  <si>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</si>
  <si>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</si>
  <si>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</si>
  <si>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</si>
  <si>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</si>
  <si>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</si>
  <si>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</si>
  <si>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</si>
  <si>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</si>
  <si>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</si>
  <si>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</si>
  <si>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</si>
  <si>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</si>
  <si>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</si>
  <si>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</si>
  <si>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</si>
  <si>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</si>
  <si>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</si>
  <si>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</si>
  <si>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</si>
  <si>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</si>
  <si>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</si>
  <si>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</si>
  <si>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</si>
  <si>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</si>
  <si>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</si>
  <si>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</si>
  <si>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</si>
  <si>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</si>
  <si>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</si>
  <si>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</si>
  <si>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</si>
  <si>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</si>
  <si>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</si>
  <si>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</si>
  <si>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</si>
  <si>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</si>
  <si>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</si>
  <si>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</si>
  <si>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</si>
  <si>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</si>
  <si>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</si>
  <si>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</si>
  <si>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</si>
  <si>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</si>
  <si>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</si>
  <si>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</si>
  <si>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</si>
  <si>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</si>
  <si>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</si>
  <si>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</si>
  <si>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</si>
  <si>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</si>
  <si>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</si>
  <si>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</si>
  <si>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</si>
  <si>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</si>
  <si>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</si>
  <si>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</si>
  <si>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</si>
  <si>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</si>
  <si>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</si>
  <si>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</si>
  <si>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</si>
  <si>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</si>
  <si>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</si>
  <si>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</si>
  <si>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</si>
  <si>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</si>
  <si>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</si>
  <si>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</si>
  <si>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</si>
  <si>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</si>
  <si>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</si>
  <si>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</si>
  <si>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</si>
  <si>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</si>
  <si>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</si>
  <si>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</si>
  <si>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</si>
  <si>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</si>
  <si>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</si>
  <si>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</si>
  <si>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</si>
  <si>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</si>
  <si>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</si>
  <si>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</si>
  <si>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</si>
  <si>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</si>
  <si>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</si>
  <si>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</si>
  <si>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</si>
  <si>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</si>
  <si>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</si>
  <si>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</si>
  <si>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</si>
  <si>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</si>
  <si>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</si>
  <si>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</si>
  <si>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</si>
  <si>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</si>
  <si>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</si>
  <si>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</si>
  <si>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</si>
  <si>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</si>
  <si>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</si>
  <si>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</si>
  <si>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</si>
  <si>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</si>
  <si>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</si>
  <si>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</si>
  <si>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</si>
  <si>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</si>
  <si>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</si>
  <si>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</si>
  <si>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</si>
  <si>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</si>
  <si>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</si>
  <si>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</si>
  <si>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</si>
  <si>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</si>
  <si>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</si>
  <si>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</si>
  <si>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</si>
  <si>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</si>
  <si>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</si>
  <si>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</si>
  <si>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</si>
  <si>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</si>
  <si>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</si>
  <si>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</si>
  <si>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</si>
  <si>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</si>
  <si>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</si>
  <si>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</si>
  <si>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</si>
  <si>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</si>
  <si>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</si>
  <si>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</si>
  <si>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</si>
  <si>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</si>
  <si>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</si>
  <si>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</si>
  <si>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</si>
  <si>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</si>
  <si>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</si>
  <si>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</si>
  <si>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</si>
  <si>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</si>
  <si>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</si>
  <si>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</si>
  <si>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</si>
  <si>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</si>
  <si>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</si>
  <si>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</si>
  <si>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</si>
  <si>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</si>
  <si>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</si>
  <si>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</si>
  <si>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</si>
  <si>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</si>
  <si>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</si>
  <si>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</si>
  <si>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</si>
  <si>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</si>
  <si>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</si>
  <si>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</si>
  <si>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</si>
  <si>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</si>
  <si>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</si>
  <si>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</si>
  <si>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</si>
  <si>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</si>
  <si>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</si>
  <si>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</si>
  <si>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</si>
  <si>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</si>
  <si>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</si>
  <si>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</si>
  <si>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</si>
  <si>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</si>
  <si>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</si>
  <si>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</si>
  <si>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</si>
  <si>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</si>
  <si>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</si>
  <si>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</si>
  <si>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</si>
  <si>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</si>
  <si>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</si>
  <si>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</si>
  <si>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</si>
  <si>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</si>
  <si>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</si>
  <si>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</si>
  <si>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</si>
  <si>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</si>
  <si>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</si>
  <si>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</si>
  <si>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</si>
  <si>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</si>
  <si>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</si>
  <si>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</si>
  <si>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</si>
  <si>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</si>
  <si>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</si>
  <si>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</si>
  <si>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</si>
  <si>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</si>
  <si>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</si>
  <si>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</si>
  <si>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</si>
  <si>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</si>
  <si>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</si>
  <si>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</si>
  <si>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</si>
  <si>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</si>
  <si>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</si>
  <si>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</si>
  <si>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</si>
  <si>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</si>
  <si>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</si>
  <si>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</si>
  <si>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</si>
  <si>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</si>
  <si>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</si>
  <si>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</si>
  <si>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</si>
  <si>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</si>
  <si>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</si>
  <si>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</si>
  <si>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</si>
  <si>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</si>
  <si>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</si>
  <si>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</si>
  <si>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</si>
  <si>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</si>
  <si>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</si>
  <si>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</si>
  <si>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</si>
  <si>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</si>
  <si>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</si>
  <si>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</si>
  <si>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</si>
  <si>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</si>
  <si>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</si>
  <si>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</si>
  <si>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</si>
  <si>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</si>
  <si>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</si>
  <si>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</si>
  <si>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</si>
  <si>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</si>
  <si>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</si>
  <si>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</si>
  <si>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</si>
  <si>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</si>
  <si>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</si>
  <si>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</si>
  <si>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</si>
  <si>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</si>
  <si>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</si>
  <si>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</si>
  <si>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</si>
  <si>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</si>
  <si>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</si>
  <si>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</si>
  <si>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</si>
  <si>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</si>
  <si>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</si>
  <si>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</si>
  <si>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</si>
  <si>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</si>
  <si>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</si>
  <si>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</si>
  <si>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</si>
  <si>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</si>
  <si>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</si>
  <si>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</si>
  <si>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</si>
  <si>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</si>
  <si>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</si>
  <si>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</si>
  <si>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</si>
  <si>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</si>
  <si>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</si>
  <si>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</si>
  <si>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</si>
  <si>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</si>
  <si>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</si>
  <si>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</si>
  <si>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</si>
  <si>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</si>
  <si>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</si>
  <si>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</si>
  <si>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</si>
  <si>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</si>
  <si>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</si>
  <si>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</si>
  <si>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</si>
  <si>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</si>
  <si>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</si>
  <si>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</si>
  <si>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</si>
  <si>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</si>
  <si>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</si>
  <si>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</si>
  <si>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</si>
  <si>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</si>
  <si>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</si>
  <si>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</si>
  <si>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</si>
  <si>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</si>
  <si>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</si>
  <si>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</si>
  <si>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</si>
  <si>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</si>
  <si>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</si>
  <si>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</si>
  <si>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</si>
  <si>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</si>
  <si>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</si>
  <si>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</si>
  <si>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</si>
  <si>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</si>
  <si>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</si>
  <si>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</si>
  <si>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</si>
  <si>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</si>
  <si>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</si>
  <si>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</si>
  <si>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</si>
  <si>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</si>
  <si>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</si>
  <si>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</si>
  <si>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</si>
  <si>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</si>
  <si>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</si>
  <si>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</si>
  <si>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</si>
  <si>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</si>
  <si>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</si>
  <si>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</si>
  <si>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</si>
  <si>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</si>
  <si>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</si>
  <si>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</si>
  <si>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</si>
  <si>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</si>
  <si>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</si>
  <si>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</si>
  <si>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</si>
  <si>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</si>
  <si>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</si>
  <si>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</si>
  <si>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</si>
  <si>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</si>
  <si>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</si>
  <si>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</si>
  <si>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</si>
  <si>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</si>
  <si>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</si>
  <si>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</si>
  <si>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</si>
  <si>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</si>
  <si>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</si>
  <si>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</si>
  <si>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</si>
  <si>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</si>
  <si>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</si>
  <si>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</si>
  <si>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</si>
  <si>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</si>
  <si>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</si>
  <si>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</si>
  <si>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</si>
  <si>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</si>
  <si>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</si>
  <si>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</si>
  <si>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</si>
  <si>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</si>
  <si>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</si>
  <si>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</si>
  <si>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</si>
  <si>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</si>
  <si>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</si>
  <si>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</si>
  <si>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</si>
  <si>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</si>
  <si>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</si>
  <si>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</si>
  <si>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</si>
  <si>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</si>
  <si>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</si>
  <si>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</si>
  <si>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</si>
  <si>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</si>
  <si>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</si>
  <si>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</si>
  <si>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</si>
  <si>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</si>
  <si>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</si>
  <si>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</si>
  <si>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</si>
  <si>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</si>
  <si>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</si>
  <si>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</si>
  <si>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</si>
  <si>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</si>
  <si>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</si>
  <si>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</si>
  <si>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</si>
  <si>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</si>
  <si>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</si>
  <si>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</si>
  <si>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</si>
  <si>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</si>
  <si>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</si>
  <si>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</si>
  <si>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</si>
  <si>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</si>
  <si>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</si>
  <si>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</si>
  <si>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</si>
  <si>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</si>
  <si>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</si>
  <si>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</si>
  <si>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</si>
  <si>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</si>
  <si>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</si>
  <si>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</si>
  <si>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</si>
  <si>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</si>
  <si>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</si>
  <si>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</si>
  <si>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</si>
  <si>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</si>
  <si>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</si>
  <si>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</si>
  <si>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</si>
  <si>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</si>
  <si>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</si>
  <si>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</si>
  <si>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</si>
  <si>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</si>
  <si>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</si>
  <si>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</si>
  <si>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</si>
  <si>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</si>
  <si>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</si>
  <si>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</si>
  <si>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</si>
  <si>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</si>
  <si>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</si>
  <si>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</si>
  <si>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</si>
  <si>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</si>
  <si>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</si>
  <si>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</si>
  <si>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</si>
  <si>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</si>
  <si>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</si>
  <si>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</si>
  <si>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</si>
  <si>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</si>
  <si>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</si>
  <si>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</si>
  <si>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</si>
  <si>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</si>
  <si>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</si>
  <si>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</si>
  <si>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</si>
  <si>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</si>
  <si>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</si>
  <si>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</si>
  <si>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</si>
  <si>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</si>
  <si>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</si>
  <si>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</si>
  <si>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</si>
  <si>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</si>
  <si>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</si>
  <si>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</si>
  <si>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</si>
  <si>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</si>
  <si>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</si>
  <si>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</si>
  <si>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</si>
  <si>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</si>
  <si>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</si>
  <si>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</si>
  <si>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</si>
  <si>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</si>
  <si>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</si>
  <si>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</si>
  <si>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</si>
  <si>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</si>
  <si>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</si>
  <si>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</si>
  <si>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</si>
  <si>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</si>
  <si>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</si>
  <si>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</si>
  <si>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</si>
  <si>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</si>
  <si>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</si>
  <si>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</si>
  <si>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</si>
  <si>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</si>
  <si>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</si>
  <si>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</si>
  <si>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</si>
  <si>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</si>
  <si>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</si>
  <si>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</si>
  <si>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</si>
  <si>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</si>
  <si>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</si>
  <si>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</si>
  <si>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</si>
  <si>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</si>
  <si>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</si>
  <si>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</si>
  <si>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</si>
  <si>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</si>
  <si>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</si>
  <si>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</si>
  <si>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</si>
  <si>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</si>
  <si>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</si>
  <si>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</si>
  <si>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</si>
  <si>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</si>
  <si>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</si>
  <si>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</si>
  <si>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</si>
  <si>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</si>
  <si>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</si>
  <si>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</si>
  <si>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</si>
  <si>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</si>
  <si>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</si>
  <si>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</si>
  <si>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</si>
  <si>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</si>
  <si>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</si>
  <si>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</si>
  <si>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</si>
  <si>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</si>
  <si>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</si>
  <si>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</si>
  <si>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</si>
  <si>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</si>
  <si>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</si>
  <si>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</si>
  <si>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</si>
  <si>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</si>
  <si>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</si>
  <si>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</si>
  <si>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</si>
  <si>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</si>
  <si>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</si>
  <si>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</si>
  <si>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</si>
  <si>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</si>
  <si>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</si>
  <si>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</si>
  <si>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</si>
  <si>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</si>
  <si>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</si>
  <si>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</si>
  <si>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</si>
  <si>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</si>
  <si>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</si>
  <si>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</si>
  <si>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</si>
  <si>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</si>
  <si>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</si>
  <si>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</si>
  <si>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</si>
  <si>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</si>
  <si>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</si>
  <si>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</si>
  <si>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</si>
  <si>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</si>
  <si>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</si>
  <si>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</si>
  <si>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</si>
  <si>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</si>
  <si>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</si>
  <si>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</si>
  <si>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</si>
  <si>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</si>
  <si>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</si>
  <si>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</si>
  <si>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</si>
  <si>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</si>
  <si>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</si>
  <si>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</si>
  <si>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</si>
  <si>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</si>
  <si>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</si>
  <si>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</si>
  <si>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</si>
  <si>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</si>
  <si>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</si>
  <si>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</si>
  <si>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</si>
  <si>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</si>
  <si>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</si>
  <si>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</si>
  <si>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</si>
  <si>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</si>
  <si>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</si>
  <si>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</si>
  <si>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</si>
  <si>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</si>
  <si>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</si>
  <si>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</si>
  <si>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</si>
  <si>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</si>
  <si>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</si>
  <si>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</si>
  <si>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</si>
  <si>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</si>
  <si>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</si>
  <si>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</si>
  <si>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</si>
  <si>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</si>
  <si>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</si>
  <si>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</si>
  <si>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</si>
  <si>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</si>
  <si>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</si>
  <si>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</si>
  <si>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</si>
  <si>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</si>
  <si>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</si>
  <si>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</si>
  <si>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</si>
  <si>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</si>
  <si>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</si>
  <si>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</si>
  <si>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</si>
  <si>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</si>
  <si>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</si>
  <si>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</si>
  <si>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</si>
  <si>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</si>
  <si>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</si>
  <si>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</si>
  <si>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</si>
  <si>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</si>
  <si>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</si>
  <si>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</si>
  <si>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</si>
  <si>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</si>
  <si>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</si>
  <si>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</si>
  <si>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</si>
  <si>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</si>
  <si>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</si>
  <si>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</si>
  <si>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</si>
  <si>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</si>
  <si>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</si>
  <si>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</si>
  <si>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</si>
  <si>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</si>
  <si>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</si>
  <si>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</si>
  <si>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</si>
  <si>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</si>
  <si>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</si>
  <si>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</si>
  <si>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</si>
  <si>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</si>
  <si>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</si>
  <si>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</si>
  <si>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</si>
  <si>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</si>
  <si>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</si>
  <si>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</si>
  <si>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</si>
  <si>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</si>
  <si>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</si>
  <si>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</si>
  <si>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</si>
  <si>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</si>
  <si>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</si>
  <si>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</si>
  <si>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</si>
  <si>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</si>
  <si>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</si>
  <si>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</si>
  <si>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</si>
  <si>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</si>
  <si>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</si>
  <si>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</si>
  <si>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</si>
  <si>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</si>
  <si>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</si>
  <si>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</si>
  <si>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</si>
  <si>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</si>
  <si>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</si>
  <si>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</si>
  <si>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</si>
  <si>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</si>
  <si>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</si>
  <si>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</si>
  <si>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</si>
  <si>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</si>
  <si>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</si>
  <si>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</si>
  <si>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</si>
  <si>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</si>
  <si>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</si>
  <si>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</si>
  <si>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</si>
  <si>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</si>
  <si>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</si>
  <si>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</si>
  <si>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</si>
  <si>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</si>
  <si>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</si>
  <si>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</si>
  <si>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</si>
  <si>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</si>
  <si>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</si>
  <si>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</si>
  <si>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</si>
  <si>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</si>
  <si>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</si>
  <si>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</si>
  <si>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</si>
  <si>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</si>
  <si>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</si>
  <si>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</si>
  <si>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</si>
  <si>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</si>
  <si>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</si>
  <si>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</si>
  <si>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</si>
  <si>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</si>
  <si>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</si>
  <si>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</si>
  <si>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</si>
  <si>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</si>
  <si>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</si>
  <si>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</si>
  <si>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</si>
  <si>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</si>
  <si>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</si>
  <si>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</si>
  <si>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</si>
  <si>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</si>
  <si>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</si>
  <si>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</si>
  <si>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</si>
  <si>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</si>
  <si>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</si>
  <si>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</si>
  <si>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</si>
  <si>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</si>
  <si>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</si>
  <si>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</si>
  <si>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</si>
  <si>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</si>
  <si>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</si>
  <si>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</si>
  <si>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</si>
  <si>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</si>
  <si>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</si>
  <si>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</si>
  <si>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</si>
  <si>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</si>
  <si>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</si>
  <si>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</si>
  <si>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</si>
  <si>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</si>
  <si>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</si>
  <si>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</si>
  <si>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</si>
  <si>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</si>
  <si>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</si>
  <si>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</si>
  <si>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</si>
  <si>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</si>
  <si>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</si>
  <si>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</si>
  <si>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</si>
  <si>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</si>
  <si>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</si>
  <si>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</si>
  <si>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</si>
  <si>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</si>
  <si>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</si>
  <si>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</si>
  <si>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</si>
  <si>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</si>
  <si>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</si>
  <si>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</si>
  <si>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</si>
  <si>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</si>
  <si>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</si>
  <si>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</si>
  <si>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</si>
  <si>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</si>
  <si>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</si>
  <si>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</si>
  <si>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</si>
  <si>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</si>
  <si>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</si>
  <si>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</si>
  <si>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</si>
  <si>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</si>
  <si>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</si>
  <si>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</si>
  <si>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</si>
  <si>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</si>
  <si>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</si>
  <si>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</si>
  <si>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</si>
  <si>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</si>
  <si>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</si>
  <si>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</si>
  <si>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</si>
  <si>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</si>
  <si>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</si>
  <si>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</si>
  <si>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</si>
  <si>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</si>
  <si>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</si>
  <si>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</si>
  <si>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</si>
  <si>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</si>
  <si>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</si>
  <si>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</si>
  <si>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</si>
  <si>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</si>
  <si>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</si>
  <si>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</si>
  <si>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</si>
  <si>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</si>
  <si>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</si>
  <si>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</si>
  <si>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</si>
  <si>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</si>
  <si>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</si>
  <si>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</si>
  <si>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</si>
  <si>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</si>
  <si>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</si>
  <si>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</si>
  <si>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</si>
  <si>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</si>
  <si>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</si>
  <si>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</si>
  <si>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</si>
  <si>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</si>
  <si>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</si>
  <si>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</si>
  <si>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</si>
  <si>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</si>
  <si>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</si>
  <si>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</si>
  <si>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</si>
  <si>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</si>
  <si>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</si>
  <si>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</si>
  <si>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</si>
  <si>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</si>
  <si>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</si>
  <si>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</si>
  <si>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</si>
  <si>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</si>
  <si>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</si>
  <si>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</si>
  <si>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</si>
  <si>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</si>
  <si>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</si>
  <si>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</si>
  <si>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</si>
  <si>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</si>
  <si>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</si>
  <si>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</si>
  <si>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</si>
  <si>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</si>
  <si>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</si>
  <si>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</si>
  <si>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</si>
  <si>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</si>
  <si>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</si>
  <si>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</si>
  <si>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</si>
  <si>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</si>
  <si>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</si>
  <si>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PREFEITURA DE COTIPORA</t>
  </si>
  <si>
    <t>90898487000164</t>
  </si>
  <si>
    <t>PAVIMENTAÇÃO ASFÁLTICA DA ESTRADA DE ACESSO A COMUNIDADE DE SÃO BRÁS TRECHO 0+0,000 À 1+600 km</t>
  </si>
  <si>
    <t>1.1</t>
  </si>
  <si>
    <t>1.2</t>
  </si>
  <si>
    <t>1.3</t>
  </si>
  <si>
    <t>1.4</t>
  </si>
  <si>
    <t>1.5</t>
  </si>
  <si>
    <t>1.6</t>
  </si>
  <si>
    <t>TERRAPLENAGEM</t>
  </si>
  <si>
    <t>Desmatamento, destocamento e limpeza de área com árvores de diâmetro até 0,15 m</t>
  </si>
  <si>
    <r>
      <rPr>
        <b/>
        <sz val="11"/>
        <rFont val="Calibri"/>
        <family val="2"/>
        <scheme val="minor"/>
      </rPr>
      <t>Escavação</t>
    </r>
    <r>
      <rPr>
        <sz val="11"/>
        <rFont val="Calibri"/>
        <family val="2"/>
        <scheme val="minor"/>
      </rPr>
      <t>, carga e transporte de material de 1ª categoria - DMT de 200 a 400 m - caminhão de serviço em revestimento primário - com escavadeira e caminhão basculante de 14 m³</t>
    </r>
  </si>
  <si>
    <r>
      <rPr>
        <b/>
        <sz val="11"/>
        <rFont val="Calibri"/>
        <family val="2"/>
        <scheme val="minor"/>
      </rPr>
      <t>Escavação</t>
    </r>
    <r>
      <rPr>
        <sz val="11"/>
        <rFont val="Calibri"/>
        <family val="2"/>
        <scheme val="minor"/>
      </rPr>
      <t>, carga e transporte de solos moles - DMT de 1.800 a 2.000 m - caminhão de serviço em revestimento primário - com caminhão basculante de 14 m³ (Reforço)</t>
    </r>
  </si>
  <si>
    <t>Transporte macadame seco - rodovia pavimentada (35 Km) - aterro e reforço</t>
  </si>
  <si>
    <r>
      <t xml:space="preserve">Compactação de </t>
    </r>
    <r>
      <rPr>
        <b/>
        <sz val="11"/>
        <rFont val="Calibri"/>
        <family val="2"/>
        <scheme val="minor"/>
      </rPr>
      <t>aterros</t>
    </r>
    <r>
      <rPr>
        <sz val="11"/>
        <rFont val="Calibri"/>
        <family val="2"/>
        <scheme val="minor"/>
      </rPr>
      <t xml:space="preserve"> a 100% do Proctor Normal terro e reforço</t>
    </r>
  </si>
  <si>
    <t xml:space="preserve">Regularização de bota-fora com espalhamento </t>
  </si>
  <si>
    <t xml:space="preserve">t.km 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</si>
  <si>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</si>
  <si>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</si>
  <si>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</si>
  <si>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</si>
  <si>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</si>
  <si>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</si>
  <si>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</si>
  <si>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</si>
  <si>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</si>
  <si>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PAVIMENTAÇÃO ASFÁLTICA</t>
  </si>
  <si>
    <t>Regularização do subleito</t>
  </si>
  <si>
    <r>
      <t>Base ou sub-base de</t>
    </r>
    <r>
      <rPr>
        <b/>
        <sz val="11"/>
        <rFont val="Calibri"/>
        <family val="2"/>
        <scheme val="minor"/>
      </rPr>
      <t xml:space="preserve"> macadame </t>
    </r>
    <r>
      <rPr>
        <sz val="11"/>
        <rFont val="Calibri"/>
        <family val="2"/>
        <scheme val="minor"/>
      </rPr>
      <t>seco com brita comercial</t>
    </r>
  </si>
  <si>
    <t>Transporte macadame seco - rodovia pavimentada (35 Km)</t>
  </si>
  <si>
    <r>
      <t>Base ou sub-base de</t>
    </r>
    <r>
      <rPr>
        <b/>
        <sz val="11"/>
        <rFont val="Calibri"/>
        <family val="2"/>
        <scheme val="minor"/>
      </rPr>
      <t xml:space="preserve"> brita graduada</t>
    </r>
    <r>
      <rPr>
        <sz val="11"/>
        <rFont val="Calibri"/>
        <family val="2"/>
        <scheme val="minor"/>
      </rPr>
      <t xml:space="preserve"> com brita comercial</t>
    </r>
  </si>
  <si>
    <t>Transporte brita graduada - rodovia pavimentada  (35Km)</t>
  </si>
  <si>
    <t>Imprimação com asfalto diluído</t>
  </si>
  <si>
    <t>Pintura de ligação</t>
  </si>
  <si>
    <t>Concreto asfáltico - faixa C - areia e brita comerciais</t>
  </si>
  <si>
    <t>Transporte massa asfáltica - rodovia pavimentada  (41 Km)</t>
  </si>
  <si>
    <t xml:space="preserve">t </t>
  </si>
  <si>
    <t>3.1</t>
  </si>
  <si>
    <t>3.2</t>
  </si>
  <si>
    <t>3.3</t>
  </si>
  <si>
    <t>3.4</t>
  </si>
  <si>
    <t>3.5</t>
  </si>
  <si>
    <t>3.6</t>
  </si>
  <si>
    <t>3.7</t>
  </si>
  <si>
    <t>3.8</t>
  </si>
  <si>
    <t>DRENAGEM PLUVIAL</t>
  </si>
  <si>
    <t>Escavação mecânica de vala em material de 2ª categoria</t>
  </si>
  <si>
    <t>Reaterro e compactação com soquete vibratório</t>
  </si>
  <si>
    <t>Corpo de BSTC D = 0,80 m PA1 - areia, brita e pedra de mão comerciais</t>
  </si>
  <si>
    <t>Boca de BSTC D = 0,80 m - esconsidade 0° - areia e brita comerciais - alas retas</t>
  </si>
  <si>
    <t>Corpo de BDTC D = 1,00 m PA1 - areia, brita e pedra de mão comerciais</t>
  </si>
  <si>
    <t>Boca de BSTC D = 1,00 m - esconsidade 0° - areia e brita comerciais - alas retas</t>
  </si>
  <si>
    <t>Caixa coletora de talvegue - CCT 02 - areia e brita comerciais</t>
  </si>
  <si>
    <t>Transposição de segmentos de sarjeta - TSS 01 - areia e brita comerciais</t>
  </si>
  <si>
    <t>4.1</t>
  </si>
  <si>
    <t>4.3</t>
  </si>
  <si>
    <t>4.4</t>
  </si>
  <si>
    <t>4.7</t>
  </si>
  <si>
    <t>4.8</t>
  </si>
  <si>
    <t>SINALIZAÇÃO VIÁRIA</t>
  </si>
  <si>
    <r>
      <t>Placa de</t>
    </r>
    <r>
      <rPr>
        <b/>
        <sz val="11"/>
        <rFont val="Calibri"/>
        <family val="2"/>
        <scheme val="minor"/>
      </rPr>
      <t xml:space="preserve"> regulamentação</t>
    </r>
    <r>
      <rPr>
        <sz val="11"/>
        <rFont val="Calibri"/>
        <family val="2"/>
        <scheme val="minor"/>
      </rPr>
      <t xml:space="preserve"> em aço D = 0,80 m - película retrorrefletiva tipo I + SI - fornecimento e implantação</t>
    </r>
  </si>
  <si>
    <r>
      <t xml:space="preserve">Placa de </t>
    </r>
    <r>
      <rPr>
        <b/>
        <sz val="11"/>
        <rFont val="Calibri"/>
        <family val="2"/>
        <scheme val="minor"/>
      </rPr>
      <t>advertência</t>
    </r>
    <r>
      <rPr>
        <sz val="11"/>
        <rFont val="Calibri"/>
        <family val="2"/>
        <scheme val="minor"/>
      </rPr>
      <t xml:space="preserve"> em aço, lado de 0,80 m - película retrorrefletiva tipo I + SI - fornecimento e implantação</t>
    </r>
  </si>
  <si>
    <t>Suporte metálico galvanizado para placa de advertência ou regulamentação - lado ou diâmetro de 0,80 m - fornecimento e implantação</t>
  </si>
  <si>
    <t>Tacha refletiva em plástico injetado - bidirecional tipo III - com um pino - fornecimento e colocação</t>
  </si>
  <si>
    <t>Pintura de faixa com tinta acrílica</t>
  </si>
  <si>
    <t>5.1</t>
  </si>
  <si>
    <t>5.2</t>
  </si>
  <si>
    <t>INDIRETOS E DIVERSOS</t>
  </si>
  <si>
    <t>Administração de obra</t>
  </si>
  <si>
    <t>Remoção de tubos de concreto com diâmetro de 0,40 m a 1,00 m em valas e bueiros</t>
  </si>
  <si>
    <t>6.1</t>
  </si>
  <si>
    <t>6.2</t>
  </si>
  <si>
    <t>SERVIÇOS INICIAIS DE OBRA</t>
  </si>
  <si>
    <t>Placa de Obra em Chapa de Aço Galvanizada</t>
  </si>
  <si>
    <t>LOCAÇÃO DE PAVIMENTAÇÃO. AF_10/2018</t>
  </si>
  <si>
    <t>COMPOSIÇÃO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</si>
</sst>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  <numFmt numFmtId="169" formatCode="_-&quot;R$&quot;\ * #,##0.0000_-;\-&quot;R$&quot;\ * #,##0.0000_-;_-&quot;R$&quot;\ * &quot;-&quot;??_-;_-@_-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11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0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83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40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40" borderId="1" xfId="0" applyFont="1" applyFill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40" borderId="1" xfId="0" applyFont="1" applyFill="1" applyBorder="1" applyAlignment="1" applyProtection="1">
      <alignment wrapText="1"/>
      <protection locked="0"/>
    </xf>
    <xf numFmtId="43" fontId="4" fillId="0" borderId="4" xfId="49" applyFont="1" applyBorder="1" applyAlignment="1" applyProtection="1">
      <alignment horizontal="center"/>
      <protection locked="0"/>
    </xf>
    <xf numFmtId="43" fontId="4" fillId="0" borderId="1" xfId="49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9" fontId="31" fillId="0" borderId="1" xfId="1" applyNumberFormat="1" applyFont="1" applyFill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44" fontId="31" fillId="0" borderId="1" xfId="1" applyFont="1" applyFill="1" applyBorder="1" applyProtection="1">
      <protection locked="0"/>
    </xf>
    <xf numFmtId="4" fontId="4" fillId="3" borderId="1" xfId="0" applyNumberFormat="1" applyFont="1" applyFill="1" applyBorder="1" applyAlignment="1" applyProtection="1">
      <alignment wrapText="1"/>
      <protection locked="0"/>
    </xf>
    <xf numFmtId="4" fontId="4" fillId="0" borderId="0" xfId="0" applyNumberFormat="1" applyFont="1" applyAlignment="1">
      <alignment horizontal="center" wrapText="1"/>
    </xf>
    <xf numFmtId="4" fontId="4" fillId="3" borderId="1" xfId="0" applyNumberFormat="1" applyFont="1" applyFill="1" applyBorder="1" applyAlignment="1">
      <alignment wrapText="1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50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" xfId="49" builtinId="3"/>
    <cellStyle name="Vírgula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F14" sqref="F14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35" t="s">
        <v>3752</v>
      </c>
      <c r="B1" s="136"/>
      <c r="C1" s="136"/>
      <c r="D1" s="136"/>
      <c r="E1" s="136"/>
      <c r="F1" s="136"/>
      <c r="G1" s="137"/>
    </row>
    <row r="2" spans="1:8" s="59" customFormat="1" ht="15.75" thickBot="1" x14ac:dyDescent="0.3">
      <c r="A2" s="15" t="s">
        <v>161</v>
      </c>
      <c r="B2" s="141" t="s">
        <v>4003</v>
      </c>
      <c r="C2" s="141"/>
      <c r="D2" s="50" t="s">
        <v>162</v>
      </c>
      <c r="E2" s="70">
        <v>23</v>
      </c>
      <c r="F2" s="22" t="s">
        <v>163</v>
      </c>
      <c r="G2" s="33">
        <v>2024</v>
      </c>
      <c r="H2" s="57"/>
    </row>
    <row r="3" spans="1:8" s="59" customFormat="1" ht="31.5" customHeight="1" thickBot="1" x14ac:dyDescent="0.3">
      <c r="A3" s="18" t="s">
        <v>153</v>
      </c>
      <c r="B3" s="142" t="s">
        <v>4028</v>
      </c>
      <c r="C3" s="142"/>
      <c r="D3" s="142"/>
      <c r="E3" s="142"/>
      <c r="F3" s="142"/>
      <c r="G3" s="143"/>
    </row>
    <row r="4" spans="1:8" s="59" customFormat="1" ht="15.75" thickBot="1" x14ac:dyDescent="0.3">
      <c r="A4" s="15" t="s">
        <v>175</v>
      </c>
      <c r="B4" s="144" t="s">
        <v>4026</v>
      </c>
      <c r="C4" s="144"/>
      <c r="D4" s="144"/>
      <c r="E4" s="145"/>
      <c r="F4" s="22" t="s">
        <v>179</v>
      </c>
      <c r="G4" s="78" t="s">
        <v>4027</v>
      </c>
    </row>
    <row r="5" spans="1:8" s="59" customFormat="1" ht="15.75" thickBot="1" x14ac:dyDescent="0.3">
      <c r="A5" s="15" t="s">
        <v>3785</v>
      </c>
      <c r="B5" s="80" t="s">
        <v>170</v>
      </c>
      <c r="C5" s="15" t="s">
        <v>3956</v>
      </c>
      <c r="D5" s="15"/>
      <c r="E5" s="15"/>
      <c r="F5" s="146"/>
      <c r="G5" s="147"/>
    </row>
    <row r="6" spans="1:8" s="61" customFormat="1" ht="15.75" thickBot="1" x14ac:dyDescent="0.3">
      <c r="A6" s="15" t="s">
        <v>155</v>
      </c>
      <c r="B6" s="51">
        <f>'Orçamento-base'!C6</f>
        <v>1743119.1999999997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COUNT('Orçamento-base'!B12:B39951)</f>
        <v>32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38" t="s">
        <v>3750</v>
      </c>
      <c r="B11" s="139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38"/>
      <c r="B12" s="140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tabSelected="1" zoomScaleNormal="100" workbookViewId="0">
      <selection activeCell="I49" sqref="I49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8.140625" style="40" customWidth="1"/>
    <col min="5" max="5" width="15.28515625" style="40" customWidth="1"/>
    <col min="6" max="6" width="21.7109375" style="69" customWidth="1"/>
    <col min="7" max="7" width="83.7109375" style="43" customWidth="1"/>
    <col min="8" max="8" width="15.140625" style="112" customWidth="1"/>
    <col min="9" max="9" width="9.7109375" style="49" customWidth="1"/>
    <col min="10" max="10" width="14" style="115" customWidth="1"/>
    <col min="11" max="11" width="16.42578125" style="43" bestFit="1" customWidth="1"/>
    <col min="12" max="12" width="8" style="99" customWidth="1"/>
    <col min="13" max="13" width="12.7109375" style="100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48" t="s">
        <v>3676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51" t="str">
        <f>IF(Identificação!B2=0,"",Identificação!B2)</f>
        <v>Concorrência Lei 14.133/21 Presencial</v>
      </c>
      <c r="D2" s="151"/>
      <c r="E2" s="151"/>
      <c r="F2" s="151"/>
      <c r="G2" s="151"/>
      <c r="H2" s="37" t="s">
        <v>151</v>
      </c>
      <c r="I2" s="38">
        <f>IF(Identificação!E2=0,"",Identificação!E2)</f>
        <v>23</v>
      </c>
      <c r="J2" s="37" t="s">
        <v>152</v>
      </c>
      <c r="K2" s="38">
        <f>IF(Identificação!G2=0,"",Identificação!G2)</f>
        <v>2024</v>
      </c>
      <c r="L2" s="94"/>
      <c r="M2" s="94"/>
    </row>
    <row r="3" spans="1:18" s="27" customFormat="1" ht="32.25" customHeight="1" thickBot="1" x14ac:dyDescent="0.3">
      <c r="A3" s="157" t="s">
        <v>153</v>
      </c>
      <c r="B3" s="158"/>
      <c r="C3" s="159" t="str">
        <f>IF(Identificação!B3=0,"",Identificação!B3)</f>
        <v>PAVIMENTAÇÃO ASFÁLTICA DA ESTRADA DE ACESSO A COMUNIDADE DE SÃO BRÁS TRECHO 0+0,000 À 1+600 km</v>
      </c>
      <c r="D3" s="159"/>
      <c r="E3" s="159"/>
      <c r="F3" s="159"/>
      <c r="G3" s="159"/>
      <c r="H3" s="159"/>
      <c r="I3" s="159"/>
      <c r="J3" s="159"/>
      <c r="K3" s="160"/>
      <c r="L3" s="94"/>
      <c r="M3" s="94"/>
    </row>
    <row r="4" spans="1:18" s="27" customFormat="1" ht="15.75" thickBot="1" x14ac:dyDescent="0.3">
      <c r="A4" s="15" t="s">
        <v>176</v>
      </c>
      <c r="B4" s="22"/>
      <c r="C4" s="153" t="str">
        <f>IF(Identificação!B4=0,"",Identificação!B4)</f>
        <v>PREFEITURA DE COTIPORA</v>
      </c>
      <c r="D4" s="153"/>
      <c r="E4" s="153"/>
      <c r="F4" s="153"/>
      <c r="G4" s="153"/>
      <c r="H4" s="153"/>
      <c r="I4" s="153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53" t="str">
        <f>IF(Identificação!B5=0,"",Identificação!B5)</f>
        <v>Obras e Serviços de Engenharia</v>
      </c>
      <c r="D5" s="153"/>
      <c r="E5" s="153"/>
      <c r="F5" s="153"/>
      <c r="G5" s="154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3762</v>
      </c>
      <c r="B6" s="13"/>
      <c r="C6" s="155">
        <f>SUMIFS(K12:K39953,B12:B39953,"&gt;0",K12:K39953,"&lt;&gt;0")</f>
        <v>1743119.1999999997</v>
      </c>
      <c r="D6" s="155"/>
      <c r="E6" s="155"/>
      <c r="F6" s="155"/>
      <c r="G6" s="156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6"/>
      <c r="M9" s="96"/>
      <c r="R9" s="27"/>
    </row>
    <row r="10" spans="1:18" customFormat="1" ht="15" customHeight="1" x14ac:dyDescent="0.25">
      <c r="A10" s="168" t="s">
        <v>3761</v>
      </c>
      <c r="B10" s="168" t="s">
        <v>3759</v>
      </c>
      <c r="C10" s="168" t="s">
        <v>3760</v>
      </c>
      <c r="D10" s="170" t="s">
        <v>3675</v>
      </c>
      <c r="E10" s="172" t="s">
        <v>168</v>
      </c>
      <c r="F10" s="174" t="s">
        <v>3674</v>
      </c>
      <c r="G10" s="170" t="s">
        <v>156</v>
      </c>
      <c r="H10" s="165" t="s">
        <v>165</v>
      </c>
      <c r="I10" s="166"/>
      <c r="J10" s="166"/>
      <c r="K10" s="166"/>
      <c r="L10" s="166"/>
      <c r="M10" s="167"/>
      <c r="N10" s="161" t="s">
        <v>177</v>
      </c>
      <c r="O10" s="162"/>
      <c r="P10" s="163" t="s">
        <v>178</v>
      </c>
      <c r="Q10" s="164"/>
      <c r="R10" s="152" t="s">
        <v>3678</v>
      </c>
    </row>
    <row r="11" spans="1:18" customFormat="1" ht="30" x14ac:dyDescent="0.25">
      <c r="A11" s="169"/>
      <c r="B11" s="169"/>
      <c r="C11" s="169"/>
      <c r="D11" s="171"/>
      <c r="E11" s="173"/>
      <c r="F11" s="175"/>
      <c r="G11" s="171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52"/>
    </row>
    <row r="12" spans="1:18" x14ac:dyDescent="0.25">
      <c r="A12" s="47"/>
      <c r="B12" s="56" t="str">
        <f>IF(AND(G12&lt;&gt;"",H12&gt;0,I12&lt;&gt;"",J12&lt;&gt;0,K12&lt;&gt;0),COUNT($B$11:B11)+1,"")</f>
        <v/>
      </c>
      <c r="C12" s="34">
        <v>1</v>
      </c>
      <c r="D12" s="91"/>
      <c r="E12" s="47"/>
      <c r="F12" s="68"/>
      <c r="G12" s="121" t="s">
        <v>4035</v>
      </c>
      <c r="H12" s="114"/>
      <c r="I12" s="47"/>
      <c r="J12" s="114"/>
      <c r="K12" s="54" t="str">
        <f>IFERROR(IF(H12*J12&lt;&gt;0,ROUND(ROUND(H12,4)*ROUND(J12,4),2),""),"")</f>
        <v/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47"/>
      <c r="B13" s="56">
        <f>IF(AND(G13&lt;&gt;"",H13&gt;0,I13&lt;&gt;"",J13&lt;&gt;0,K13&lt;&gt;0),COUNT($B$11:B12)+1,"")</f>
        <v>1</v>
      </c>
      <c r="C13" s="34" t="s">
        <v>4029</v>
      </c>
      <c r="D13" s="91" t="s">
        <v>3780</v>
      </c>
      <c r="E13" s="47">
        <v>5501700</v>
      </c>
      <c r="F13" s="68">
        <v>45292</v>
      </c>
      <c r="G13" s="124" t="s">
        <v>4036</v>
      </c>
      <c r="H13" s="114">
        <v>3000</v>
      </c>
      <c r="I13" s="47" t="s">
        <v>3695</v>
      </c>
      <c r="J13" s="129">
        <v>0.64</v>
      </c>
      <c r="K13" s="116">
        <f>IFERROR(IF(H13*J13&lt;&gt;0,ROUND(ROUND(H13,4)*ROUND(J13,4),2),""),"")</f>
        <v>1920</v>
      </c>
      <c r="L13" s="98">
        <v>0.22339999999999999</v>
      </c>
      <c r="M13" s="98">
        <v>1.1276999999999999</v>
      </c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ht="30" x14ac:dyDescent="0.25">
      <c r="A14" s="47"/>
      <c r="B14" s="117">
        <f>IF(AND(G14&lt;&gt;"",H14&gt;0,I14&lt;&gt;"",J14&lt;&gt;0,K14&lt;&gt;0),COUNT($B$11:B13)+1,"")</f>
        <v>2</v>
      </c>
      <c r="C14" s="34" t="s">
        <v>4030</v>
      </c>
      <c r="D14" s="91" t="s">
        <v>3780</v>
      </c>
      <c r="E14" s="47">
        <v>5502136</v>
      </c>
      <c r="F14" s="68">
        <v>45292</v>
      </c>
      <c r="G14" s="124" t="s">
        <v>4037</v>
      </c>
      <c r="H14" s="114">
        <v>340.1</v>
      </c>
      <c r="I14" s="47" t="s">
        <v>3696</v>
      </c>
      <c r="J14" s="129">
        <v>6.9</v>
      </c>
      <c r="K14" s="130">
        <f>IFERROR(IF(H14*J14&lt;&gt;0,ROUND(ROUND(H14,4)*ROUND(J14,4),2),""),"")</f>
        <v>2346.69</v>
      </c>
      <c r="L14" s="98">
        <v>0.22339999999999999</v>
      </c>
      <c r="M14" s="98">
        <v>1.1276999999999999</v>
      </c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ht="30" x14ac:dyDescent="0.25">
      <c r="A15" s="47"/>
      <c r="B15" s="117">
        <f>IF(AND(G15&lt;&gt;"",H15&gt;0,I15&lt;&gt;"",J15&lt;&gt;0,K15&lt;&gt;0),COUNT($B$11:B14)+1,"")</f>
        <v>3</v>
      </c>
      <c r="C15" s="34" t="s">
        <v>4031</v>
      </c>
      <c r="D15" s="91" t="s">
        <v>3780</v>
      </c>
      <c r="E15" s="47">
        <v>5502934</v>
      </c>
      <c r="F15" s="68">
        <v>45292</v>
      </c>
      <c r="G15" s="124" t="s">
        <v>4038</v>
      </c>
      <c r="H15" s="114">
        <v>1872</v>
      </c>
      <c r="I15" s="47" t="s">
        <v>3696</v>
      </c>
      <c r="J15" s="129">
        <v>24.1</v>
      </c>
      <c r="K15" s="130">
        <f t="shared" ref="K15:K78" si="0">IFERROR(IF(H15*J15&lt;&gt;0,ROUND(ROUND(H15,4)*ROUND(J15,4),2),""),"")</f>
        <v>45115.199999999997</v>
      </c>
      <c r="L15" s="98">
        <v>0.22339999999999999</v>
      </c>
      <c r="M15" s="98">
        <v>1.1276999999999999</v>
      </c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47"/>
      <c r="B16" s="117">
        <f>IF(AND(G16&lt;&gt;"",H16&gt;0,I16&lt;&gt;"",J16&lt;&gt;0,K16&lt;&gt;0),COUNT($B$11:B15)+1,"")</f>
        <v>4</v>
      </c>
      <c r="C16" s="34" t="s">
        <v>4032</v>
      </c>
      <c r="D16" s="91" t="s">
        <v>3780</v>
      </c>
      <c r="E16" s="47">
        <v>5914389</v>
      </c>
      <c r="F16" s="68">
        <v>45292</v>
      </c>
      <c r="G16" s="125" t="s">
        <v>4039</v>
      </c>
      <c r="H16" s="114">
        <v>164216.89000000001</v>
      </c>
      <c r="I16" s="47" t="s">
        <v>3693</v>
      </c>
      <c r="J16" s="129">
        <v>0.92</v>
      </c>
      <c r="K16" s="130">
        <f t="shared" si="0"/>
        <v>151079.54</v>
      </c>
      <c r="L16" s="98">
        <v>0.22339999999999999</v>
      </c>
      <c r="M16" s="98">
        <v>1.1276999999999999</v>
      </c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47"/>
      <c r="B17" s="117">
        <f>IF(AND(G17&lt;&gt;"",H17&gt;0,I17&lt;&gt;"",J17&lt;&gt;0,K17&lt;&gt;0),COUNT($B$11:B16)+1,"")</f>
        <v>5</v>
      </c>
      <c r="C17" s="34" t="s">
        <v>4033</v>
      </c>
      <c r="D17" s="91" t="s">
        <v>3780</v>
      </c>
      <c r="E17" s="47">
        <v>5502978</v>
      </c>
      <c r="F17" s="68">
        <v>45292</v>
      </c>
      <c r="G17" s="124" t="s">
        <v>4040</v>
      </c>
      <c r="H17" s="114">
        <v>3558.51</v>
      </c>
      <c r="I17" s="47" t="s">
        <v>3696</v>
      </c>
      <c r="J17" s="129">
        <v>9.49</v>
      </c>
      <c r="K17" s="130">
        <f t="shared" si="0"/>
        <v>33770.26</v>
      </c>
      <c r="L17" s="98">
        <v>0.22339999999999999</v>
      </c>
      <c r="M17" s="98">
        <v>1.1276999999999999</v>
      </c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x14ac:dyDescent="0.25">
      <c r="A18" s="47"/>
      <c r="B18" s="117">
        <f>IF(AND(G18&lt;&gt;"",H18&gt;0,I18&lt;&gt;"",J18&lt;&gt;0,K18&lt;&gt;0),COUNT($B$11:B17)+1,"")</f>
        <v>6</v>
      </c>
      <c r="C18" s="34" t="s">
        <v>4034</v>
      </c>
      <c r="D18" s="91" t="s">
        <v>3780</v>
      </c>
      <c r="E18" s="47">
        <v>4413984</v>
      </c>
      <c r="F18" s="68">
        <v>45292</v>
      </c>
      <c r="G18" s="124" t="s">
        <v>4041</v>
      </c>
      <c r="H18" s="114">
        <v>900</v>
      </c>
      <c r="I18" s="47" t="s">
        <v>3696</v>
      </c>
      <c r="J18" s="129">
        <v>5.87</v>
      </c>
      <c r="K18" s="130">
        <f t="shared" si="0"/>
        <v>5283</v>
      </c>
      <c r="L18" s="98">
        <v>0.22339999999999999</v>
      </c>
      <c r="M18" s="98">
        <v>1.1276999999999999</v>
      </c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47"/>
      <c r="B19" s="117" t="str">
        <f>IF(AND(G19&lt;&gt;"",H19&gt;0,I19&lt;&gt;"",J19&lt;&gt;0,K19&lt;&gt;0),COUNT($B$11:B18)+1,"")</f>
        <v/>
      </c>
      <c r="C19" s="119">
        <v>2</v>
      </c>
      <c r="D19" s="91"/>
      <c r="E19" s="47"/>
      <c r="F19" s="68"/>
      <c r="G19" s="121" t="s">
        <v>4052</v>
      </c>
      <c r="H19" s="114"/>
      <c r="I19" s="47"/>
      <c r="J19" s="114"/>
      <c r="K19" s="106" t="str">
        <f t="shared" si="0"/>
        <v/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47"/>
      <c r="B20" s="117">
        <f>IF(AND(G20&lt;&gt;"",H20&gt;0,I20&lt;&gt;"",J20&lt;&gt;0,K20&lt;&gt;0),COUNT($B$11:B19)+1,"")</f>
        <v>7</v>
      </c>
      <c r="C20" s="119" t="s">
        <v>4043</v>
      </c>
      <c r="D20" s="91" t="s">
        <v>3780</v>
      </c>
      <c r="E20" s="47">
        <v>4011209</v>
      </c>
      <c r="F20" s="68">
        <v>45292</v>
      </c>
      <c r="G20" s="122" t="s">
        <v>4053</v>
      </c>
      <c r="H20" s="114">
        <v>9600.35</v>
      </c>
      <c r="I20" s="47" t="s">
        <v>3695</v>
      </c>
      <c r="J20" s="131">
        <v>1.37</v>
      </c>
      <c r="K20" s="130">
        <f t="shared" si="0"/>
        <v>13152.48</v>
      </c>
      <c r="L20" s="98">
        <v>0.22339999999999999</v>
      </c>
      <c r="M20" s="98">
        <v>1.1276999999999999</v>
      </c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47"/>
      <c r="B21" s="117">
        <f>IF(AND(G21&lt;&gt;"",H21&gt;0,I21&lt;&gt;"",J21&lt;&gt;0,K21&lt;&gt;0),COUNT($B$11:B20)+1,"")</f>
        <v>8</v>
      </c>
      <c r="C21" s="119" t="s">
        <v>4044</v>
      </c>
      <c r="D21" s="91" t="s">
        <v>3780</v>
      </c>
      <c r="E21" s="47">
        <v>4011279</v>
      </c>
      <c r="F21" s="68">
        <v>45292</v>
      </c>
      <c r="G21" s="122" t="s">
        <v>4054</v>
      </c>
      <c r="H21" s="114">
        <v>1920</v>
      </c>
      <c r="I21" s="47" t="s">
        <v>3696</v>
      </c>
      <c r="J21" s="131">
        <v>218.05</v>
      </c>
      <c r="K21" s="130">
        <f t="shared" si="0"/>
        <v>418656</v>
      </c>
      <c r="L21" s="98">
        <v>0.22339999999999999</v>
      </c>
      <c r="M21" s="98">
        <v>1.1276999999999999</v>
      </c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47"/>
      <c r="B22" s="117">
        <f>IF(AND(G22&lt;&gt;"",H22&gt;0,I22&lt;&gt;"",J22&lt;&gt;0,K22&lt;&gt;0),COUNT($B$11:B21)+1,"")</f>
        <v>9</v>
      </c>
      <c r="C22" s="119" t="s">
        <v>4045</v>
      </c>
      <c r="D22" s="91" t="s">
        <v>3780</v>
      </c>
      <c r="E22" s="47">
        <v>5914389</v>
      </c>
      <c r="F22" s="68">
        <v>45292</v>
      </c>
      <c r="G22" s="122" t="s">
        <v>4055</v>
      </c>
      <c r="H22" s="114">
        <v>161280</v>
      </c>
      <c r="I22" s="47" t="s">
        <v>4042</v>
      </c>
      <c r="J22" s="131">
        <v>0.92</v>
      </c>
      <c r="K22" s="130">
        <f t="shared" si="0"/>
        <v>148377.60000000001</v>
      </c>
      <c r="L22" s="98">
        <v>0.22339999999999999</v>
      </c>
      <c r="M22" s="98">
        <v>1.1276999999999999</v>
      </c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x14ac:dyDescent="0.25">
      <c r="A23" s="47"/>
      <c r="B23" s="117">
        <f>IF(AND(G23&lt;&gt;"",H23&gt;0,I23&lt;&gt;"",J23&lt;&gt;0,K23&lt;&gt;0),COUNT($B$11:B22)+1,"")</f>
        <v>10</v>
      </c>
      <c r="C23" s="119" t="s">
        <v>4046</v>
      </c>
      <c r="D23" s="91" t="s">
        <v>3780</v>
      </c>
      <c r="E23" s="47">
        <v>4011276</v>
      </c>
      <c r="F23" s="68">
        <v>45292</v>
      </c>
      <c r="G23" s="122" t="s">
        <v>4056</v>
      </c>
      <c r="H23" s="114">
        <v>1440</v>
      </c>
      <c r="I23" s="47" t="s">
        <v>3696</v>
      </c>
      <c r="J23" s="131">
        <v>251.71</v>
      </c>
      <c r="K23" s="130">
        <f t="shared" si="0"/>
        <v>362462.4</v>
      </c>
      <c r="L23" s="98">
        <v>0.22339999999999999</v>
      </c>
      <c r="M23" s="98">
        <v>1.1276999999999999</v>
      </c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47"/>
      <c r="B24" s="117">
        <f>IF(AND(G24&lt;&gt;"",H24&gt;0,I24&lt;&gt;"",J24&lt;&gt;0,K24&lt;&gt;0),COUNT($B$11:B23)+1,"")</f>
        <v>11</v>
      </c>
      <c r="C24" s="119" t="s">
        <v>4047</v>
      </c>
      <c r="D24" s="91" t="s">
        <v>3780</v>
      </c>
      <c r="E24" s="47">
        <v>5914389</v>
      </c>
      <c r="F24" s="68">
        <v>45292</v>
      </c>
      <c r="G24" s="122" t="s">
        <v>4057</v>
      </c>
      <c r="H24" s="114">
        <v>120960</v>
      </c>
      <c r="I24" s="47" t="s">
        <v>3693</v>
      </c>
      <c r="J24" s="131">
        <v>0.92</v>
      </c>
      <c r="K24" s="130">
        <f t="shared" si="0"/>
        <v>111283.2</v>
      </c>
      <c r="L24" s="98">
        <v>0.22339999999999999</v>
      </c>
      <c r="M24" s="98">
        <v>1.1276999999999999</v>
      </c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47"/>
      <c r="B25" s="117">
        <f>IF(AND(G25&lt;&gt;"",H25&gt;0,I25&lt;&gt;"",J25&lt;&gt;0,K25&lt;&gt;0),COUNT($B$11:B24)+1,"")</f>
        <v>12</v>
      </c>
      <c r="C25" s="119" t="s">
        <v>4048</v>
      </c>
      <c r="D25" s="91" t="s">
        <v>3780</v>
      </c>
      <c r="E25" s="47">
        <v>4011351</v>
      </c>
      <c r="F25" s="68">
        <v>45292</v>
      </c>
      <c r="G25" s="122" t="s">
        <v>4058</v>
      </c>
      <c r="H25" s="114">
        <v>9600</v>
      </c>
      <c r="I25" s="47" t="s">
        <v>3695</v>
      </c>
      <c r="J25" s="131">
        <v>0.44</v>
      </c>
      <c r="K25" s="130">
        <f t="shared" si="0"/>
        <v>4224</v>
      </c>
      <c r="L25" s="98">
        <v>0.22339999999999999</v>
      </c>
      <c r="M25" s="98">
        <v>1.1276999999999999</v>
      </c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47"/>
      <c r="B26" s="117">
        <f>IF(AND(G26&lt;&gt;"",H26&gt;0,I26&lt;&gt;"",J26&lt;&gt;0,K26&lt;&gt;0),COUNT($B$11:B25)+1,"")</f>
        <v>13</v>
      </c>
      <c r="C26" s="119" t="s">
        <v>4049</v>
      </c>
      <c r="D26" s="91" t="s">
        <v>3780</v>
      </c>
      <c r="E26" s="47">
        <v>4011353</v>
      </c>
      <c r="F26" s="68">
        <v>45292</v>
      </c>
      <c r="G26" s="122" t="s">
        <v>4059</v>
      </c>
      <c r="H26" s="114">
        <v>9600</v>
      </c>
      <c r="I26" s="47" t="s">
        <v>3695</v>
      </c>
      <c r="J26" s="131">
        <v>0.33</v>
      </c>
      <c r="K26" s="130">
        <f t="shared" si="0"/>
        <v>3168</v>
      </c>
      <c r="L26" s="98">
        <v>0.22339999999999999</v>
      </c>
      <c r="M26" s="98">
        <v>1.1276999999999999</v>
      </c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47"/>
      <c r="B27" s="117">
        <f>IF(AND(G27&lt;&gt;"",H27&gt;0,I27&lt;&gt;"",J27&lt;&gt;0,K27&lt;&gt;0),COUNT($B$11:B26)+1,"")</f>
        <v>14</v>
      </c>
      <c r="C27" s="119" t="s">
        <v>4050</v>
      </c>
      <c r="D27" s="91" t="s">
        <v>3780</v>
      </c>
      <c r="E27" s="47">
        <v>4011463</v>
      </c>
      <c r="F27" s="68">
        <v>45292</v>
      </c>
      <c r="G27" s="122" t="s">
        <v>4060</v>
      </c>
      <c r="H27" s="114">
        <v>1104</v>
      </c>
      <c r="I27" s="47" t="s">
        <v>4062</v>
      </c>
      <c r="J27" s="131">
        <v>227.78</v>
      </c>
      <c r="K27" s="130">
        <f t="shared" si="0"/>
        <v>251469.12</v>
      </c>
      <c r="L27" s="98">
        <v>0.22339999999999999</v>
      </c>
      <c r="M27" s="98">
        <v>1.1276999999999999</v>
      </c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17">
        <f>IF(AND(G28&lt;&gt;"",H28&gt;0,I28&lt;&gt;"",J28&lt;&gt;0,K28&lt;&gt;0),COUNT($B$11:B27)+1,"")</f>
        <v>15</v>
      </c>
      <c r="C28" s="119" t="s">
        <v>4051</v>
      </c>
      <c r="D28" s="91" t="s">
        <v>3780</v>
      </c>
      <c r="E28" s="47">
        <v>5914389</v>
      </c>
      <c r="F28" s="68">
        <v>45292</v>
      </c>
      <c r="G28" s="122" t="s">
        <v>4061</v>
      </c>
      <c r="H28" s="114">
        <v>45264</v>
      </c>
      <c r="I28" s="47" t="s">
        <v>3693</v>
      </c>
      <c r="J28" s="131">
        <v>0.92</v>
      </c>
      <c r="K28" s="130">
        <f t="shared" si="0"/>
        <v>41642.879999999997</v>
      </c>
      <c r="L28" s="98">
        <v>0.22339999999999999</v>
      </c>
      <c r="M28" s="98">
        <v>1.1276999999999999</v>
      </c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47"/>
      <c r="B29" s="117" t="str">
        <f>IF(AND(G29&lt;&gt;"",H29&gt;0,I29&lt;&gt;"",J29&lt;&gt;0,K29&lt;&gt;0),COUNT($B$11:B28)+1,"")</f>
        <v/>
      </c>
      <c r="C29" s="119">
        <v>3</v>
      </c>
      <c r="D29" s="91"/>
      <c r="E29" s="47"/>
      <c r="F29" s="68"/>
      <c r="G29" s="121" t="s">
        <v>4071</v>
      </c>
      <c r="H29" s="114"/>
      <c r="I29" s="47"/>
      <c r="J29" s="114"/>
      <c r="K29" s="106" t="str">
        <f t="shared" si="0"/>
        <v/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17">
        <f>IF(AND(G30&lt;&gt;"",H30&gt;0,I30&lt;&gt;"",J30&lt;&gt;0,K30&lt;&gt;0),COUNT($B$11:B29)+1,"")</f>
        <v>16</v>
      </c>
      <c r="C30" s="119" t="s">
        <v>4063</v>
      </c>
      <c r="D30" s="91" t="s">
        <v>3780</v>
      </c>
      <c r="E30" s="47">
        <v>4805757</v>
      </c>
      <c r="F30" s="68">
        <v>45292</v>
      </c>
      <c r="G30" s="122" t="s">
        <v>4072</v>
      </c>
      <c r="H30" s="126">
        <v>210.63</v>
      </c>
      <c r="I30" s="47" t="s">
        <v>3696</v>
      </c>
      <c r="J30" s="129">
        <v>8.1</v>
      </c>
      <c r="K30" s="130">
        <f t="shared" si="0"/>
        <v>1706.1</v>
      </c>
      <c r="L30" s="98">
        <v>0.22339999999999999</v>
      </c>
      <c r="M30" s="98">
        <v>1.1276999999999999</v>
      </c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47"/>
      <c r="B31" s="117">
        <f>IF(AND(G31&lt;&gt;"",H31&gt;0,I31&lt;&gt;"",J31&lt;&gt;0,K31&lt;&gt;0),COUNT($B$11:B30)+1,"")</f>
        <v>17</v>
      </c>
      <c r="C31" s="119" t="s">
        <v>4064</v>
      </c>
      <c r="D31" s="91" t="s">
        <v>3780</v>
      </c>
      <c r="E31" s="47">
        <v>4815671</v>
      </c>
      <c r="F31" s="68">
        <v>45292</v>
      </c>
      <c r="G31" s="122" t="s">
        <v>4073</v>
      </c>
      <c r="H31" s="126">
        <v>107.15</v>
      </c>
      <c r="I31" s="47" t="s">
        <v>3696</v>
      </c>
      <c r="J31" s="129">
        <v>20.27</v>
      </c>
      <c r="K31" s="130">
        <f t="shared" si="0"/>
        <v>2171.9299999999998</v>
      </c>
      <c r="L31" s="98">
        <v>0.22339999999999999</v>
      </c>
      <c r="M31" s="98">
        <v>1.1276999999999999</v>
      </c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>
        <f>IF(AND(G32&lt;&gt;"",H32&gt;0,I32&lt;&gt;"",J32&lt;&gt;0,K32&lt;&gt;0),COUNT($B$11:B31)+1,"")</f>
        <v>18</v>
      </c>
      <c r="C32" s="119" t="s">
        <v>4065</v>
      </c>
      <c r="D32" s="91" t="s">
        <v>3780</v>
      </c>
      <c r="E32" s="47">
        <v>804029</v>
      </c>
      <c r="F32" s="68">
        <v>45292</v>
      </c>
      <c r="G32" s="122" t="s">
        <v>4074</v>
      </c>
      <c r="H32" s="127">
        <v>5</v>
      </c>
      <c r="I32" s="47" t="s">
        <v>3694</v>
      </c>
      <c r="J32" s="129">
        <v>806.8</v>
      </c>
      <c r="K32" s="130">
        <f t="shared" si="0"/>
        <v>4034</v>
      </c>
      <c r="L32" s="98">
        <v>0.22339999999999999</v>
      </c>
      <c r="M32" s="98">
        <v>1.1276999999999999</v>
      </c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>
        <f>IF(AND(G33&lt;&gt;"",H33&gt;0,I33&lt;&gt;"",J33&lt;&gt;0,K33&lt;&gt;0),COUNT($B$11:B32)+1,"")</f>
        <v>19</v>
      </c>
      <c r="C33" s="119" t="s">
        <v>4066</v>
      </c>
      <c r="D33" s="91" t="s">
        <v>3780</v>
      </c>
      <c r="E33" s="47">
        <v>804101</v>
      </c>
      <c r="F33" s="68">
        <v>45292</v>
      </c>
      <c r="G33" s="123" t="s">
        <v>4075</v>
      </c>
      <c r="H33" s="127">
        <v>3</v>
      </c>
      <c r="I33" s="47" t="s">
        <v>3701</v>
      </c>
      <c r="J33" s="129">
        <v>1452.95</v>
      </c>
      <c r="K33" s="130">
        <f t="shared" si="0"/>
        <v>4358.8500000000004</v>
      </c>
      <c r="L33" s="98">
        <v>0.22339999999999999</v>
      </c>
      <c r="M33" s="98">
        <v>1.1276999999999999</v>
      </c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>
        <f>IF(AND(G34&lt;&gt;"",H34&gt;0,I34&lt;&gt;"",J34&lt;&gt;0,K34&lt;&gt;0),COUNT($B$11:B33)+1,"")</f>
        <v>20</v>
      </c>
      <c r="C34" s="119" t="s">
        <v>4067</v>
      </c>
      <c r="D34" s="91" t="s">
        <v>3780</v>
      </c>
      <c r="E34" s="47">
        <v>804189</v>
      </c>
      <c r="F34" s="68">
        <v>45292</v>
      </c>
      <c r="G34" s="123" t="s">
        <v>4076</v>
      </c>
      <c r="H34" s="127">
        <v>5</v>
      </c>
      <c r="I34" s="47" t="s">
        <v>3701</v>
      </c>
      <c r="J34" s="129">
        <v>2108.35</v>
      </c>
      <c r="K34" s="130">
        <f t="shared" si="0"/>
        <v>10541.75</v>
      </c>
      <c r="L34" s="98">
        <v>0.22339999999999999</v>
      </c>
      <c r="M34" s="98">
        <v>1.1276999999999999</v>
      </c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>
        <f>IF(AND(G35&lt;&gt;"",H35&gt;0,I35&lt;&gt;"",J35&lt;&gt;0,K35&lt;&gt;0),COUNT($B$11:B34)+1,"")</f>
        <v>21</v>
      </c>
      <c r="C35" s="119" t="s">
        <v>4068</v>
      </c>
      <c r="D35" s="91" t="s">
        <v>3780</v>
      </c>
      <c r="E35" s="47">
        <v>804121</v>
      </c>
      <c r="F35" s="68">
        <v>45292</v>
      </c>
      <c r="G35" s="123" t="s">
        <v>4077</v>
      </c>
      <c r="H35" s="127">
        <v>4</v>
      </c>
      <c r="I35" s="47" t="s">
        <v>3701</v>
      </c>
      <c r="J35" s="129">
        <v>2178.88</v>
      </c>
      <c r="K35" s="130">
        <f t="shared" si="0"/>
        <v>8715.52</v>
      </c>
      <c r="L35" s="98">
        <v>0.22339999999999999</v>
      </c>
      <c r="M35" s="98">
        <v>1.1276999999999999</v>
      </c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17">
        <f>IF(AND(G36&lt;&gt;"",H36&gt;0,I36&lt;&gt;"",J36&lt;&gt;0,K36&lt;&gt;0),COUNT($B$11:B35)+1,"")</f>
        <v>22</v>
      </c>
      <c r="C36" s="119" t="s">
        <v>4069</v>
      </c>
      <c r="D36" s="91" t="s">
        <v>3780</v>
      </c>
      <c r="E36" s="47">
        <v>2003730</v>
      </c>
      <c r="F36" s="68">
        <v>45292</v>
      </c>
      <c r="G36" s="123" t="s">
        <v>4078</v>
      </c>
      <c r="H36" s="127">
        <v>4</v>
      </c>
      <c r="I36" s="47" t="s">
        <v>3701</v>
      </c>
      <c r="J36" s="129">
        <v>4071.21</v>
      </c>
      <c r="K36" s="130">
        <f t="shared" si="0"/>
        <v>16284.84</v>
      </c>
      <c r="L36" s="98">
        <v>0.22339999999999999</v>
      </c>
      <c r="M36" s="98">
        <v>1.1276999999999999</v>
      </c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>
        <f>IF(AND(G37&lt;&gt;"",H37&gt;0,I37&lt;&gt;"",J37&lt;&gt;0,K37&lt;&gt;0),COUNT($B$11:B36)+1,"")</f>
        <v>23</v>
      </c>
      <c r="C37" s="119" t="s">
        <v>4070</v>
      </c>
      <c r="D37" s="91" t="s">
        <v>3780</v>
      </c>
      <c r="E37" s="47">
        <v>2003357</v>
      </c>
      <c r="F37" s="68">
        <v>45292</v>
      </c>
      <c r="G37" s="123" t="s">
        <v>4079</v>
      </c>
      <c r="H37" s="127">
        <v>73.5</v>
      </c>
      <c r="I37" s="47" t="s">
        <v>3694</v>
      </c>
      <c r="J37" s="129">
        <v>250.53</v>
      </c>
      <c r="K37" s="130">
        <f t="shared" si="0"/>
        <v>18413.96</v>
      </c>
      <c r="L37" s="98">
        <v>0.22339999999999999</v>
      </c>
      <c r="M37" s="98">
        <v>1.1276999999999999</v>
      </c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120">
        <v>4</v>
      </c>
      <c r="D38" s="91"/>
      <c r="E38" s="47"/>
      <c r="F38" s="68"/>
      <c r="G38" s="121" t="s">
        <v>4085</v>
      </c>
      <c r="H38" s="114"/>
      <c r="I38" s="47"/>
      <c r="J38" s="114"/>
      <c r="K38" s="130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ht="30" x14ac:dyDescent="0.25">
      <c r="A39" s="47"/>
      <c r="B39" s="117">
        <f>IF(AND(G39&lt;&gt;"",H39&gt;0,I39&lt;&gt;"",J39&lt;&gt;0,K39&lt;&gt;0),COUNT($B$11:B38)+1,"")</f>
        <v>24</v>
      </c>
      <c r="C39" s="119" t="s">
        <v>4080</v>
      </c>
      <c r="D39" s="91" t="s">
        <v>3780</v>
      </c>
      <c r="E39" s="47">
        <v>5213441</v>
      </c>
      <c r="F39" s="68">
        <v>45292</v>
      </c>
      <c r="G39" s="124" t="s">
        <v>4086</v>
      </c>
      <c r="H39" s="114">
        <v>3</v>
      </c>
      <c r="I39" s="47" t="s">
        <v>3701</v>
      </c>
      <c r="J39" s="129">
        <v>514.65</v>
      </c>
      <c r="K39" s="130">
        <f t="shared" si="0"/>
        <v>1543.95</v>
      </c>
      <c r="L39" s="98">
        <v>0.22339999999999999</v>
      </c>
      <c r="M39" s="98">
        <v>1.1276999999999999</v>
      </c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ht="30" x14ac:dyDescent="0.25">
      <c r="A40" s="47"/>
      <c r="B40" s="117">
        <f>IF(AND(G40&lt;&gt;"",H40&gt;0,I40&lt;&gt;"",J40&lt;&gt;0,K40&lt;&gt;0),COUNT($B$11:B39)+1,"")</f>
        <v>25</v>
      </c>
      <c r="C40" s="119" t="s">
        <v>4081</v>
      </c>
      <c r="D40" s="91" t="s">
        <v>3780</v>
      </c>
      <c r="E40" s="47">
        <v>5213465</v>
      </c>
      <c r="F40" s="68">
        <v>45292</v>
      </c>
      <c r="G40" s="124" t="s">
        <v>4087</v>
      </c>
      <c r="H40" s="114">
        <v>3</v>
      </c>
      <c r="I40" s="47" t="s">
        <v>3701</v>
      </c>
      <c r="J40" s="129">
        <v>514.6</v>
      </c>
      <c r="K40" s="130">
        <f t="shared" si="0"/>
        <v>1543.8</v>
      </c>
      <c r="L40" s="98">
        <v>0.22339999999999999</v>
      </c>
      <c r="M40" s="98">
        <v>1.1276999999999999</v>
      </c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ht="30" x14ac:dyDescent="0.25">
      <c r="A41" s="47"/>
      <c r="B41" s="117">
        <f>IF(AND(G41&lt;&gt;"",H41&gt;0,I41&lt;&gt;"",J41&lt;&gt;0,K41&lt;&gt;0),COUNT($B$11:B40)+1,"")</f>
        <v>26</v>
      </c>
      <c r="C41" s="119" t="s">
        <v>4082</v>
      </c>
      <c r="D41" s="91" t="s">
        <v>3780</v>
      </c>
      <c r="E41" s="47">
        <v>5213864</v>
      </c>
      <c r="F41" s="68">
        <v>45292</v>
      </c>
      <c r="G41" s="124" t="s">
        <v>4088</v>
      </c>
      <c r="H41" s="114">
        <v>6</v>
      </c>
      <c r="I41" s="47" t="s">
        <v>3701</v>
      </c>
      <c r="J41" s="129">
        <v>563.02</v>
      </c>
      <c r="K41" s="130">
        <f t="shared" si="0"/>
        <v>3378.12</v>
      </c>
      <c r="L41" s="98">
        <v>0.22339999999999999</v>
      </c>
      <c r="M41" s="98">
        <v>1.1276999999999999</v>
      </c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ht="30" x14ac:dyDescent="0.25">
      <c r="A42" s="47"/>
      <c r="B42" s="117">
        <f>IF(AND(G42&lt;&gt;"",H42&gt;0,I42&lt;&gt;"",J42&lt;&gt;0,K42&lt;&gt;0),COUNT($B$11:B41)+1,"")</f>
        <v>27</v>
      </c>
      <c r="C42" s="119" t="s">
        <v>4083</v>
      </c>
      <c r="D42" s="91" t="s">
        <v>3780</v>
      </c>
      <c r="E42" s="47">
        <v>5219608</v>
      </c>
      <c r="F42" s="68">
        <v>45292</v>
      </c>
      <c r="G42" s="124" t="s">
        <v>4089</v>
      </c>
      <c r="H42" s="114">
        <v>16</v>
      </c>
      <c r="I42" s="47" t="s">
        <v>3701</v>
      </c>
      <c r="J42" s="129">
        <v>51.54</v>
      </c>
      <c r="K42" s="130">
        <f t="shared" si="0"/>
        <v>824.64</v>
      </c>
      <c r="L42" s="98">
        <v>0.22339999999999999</v>
      </c>
      <c r="M42" s="98">
        <v>1.1276999999999999</v>
      </c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>
        <f>IF(AND(G43&lt;&gt;"",H43&gt;0,I43&lt;&gt;"",J43&lt;&gt;0,K43&lt;&gt;0),COUNT($B$11:B42)+1,"")</f>
        <v>28</v>
      </c>
      <c r="C43" s="128" t="s">
        <v>4084</v>
      </c>
      <c r="D43" s="91" t="s">
        <v>3780</v>
      </c>
      <c r="E43" s="47">
        <v>5213401</v>
      </c>
      <c r="F43" s="68">
        <v>45292</v>
      </c>
      <c r="G43" s="41" t="s">
        <v>4090</v>
      </c>
      <c r="H43" s="114">
        <v>580</v>
      </c>
      <c r="I43" s="47" t="s">
        <v>3695</v>
      </c>
      <c r="J43" s="129">
        <v>44.13</v>
      </c>
      <c r="K43" s="130">
        <f t="shared" si="0"/>
        <v>25595.4</v>
      </c>
      <c r="L43" s="98">
        <v>0.22339999999999999</v>
      </c>
      <c r="M43" s="98">
        <v>1.1276999999999999</v>
      </c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119">
        <v>5</v>
      </c>
      <c r="D44" s="91"/>
      <c r="E44" s="47"/>
      <c r="F44" s="68"/>
      <c r="G44" s="121" t="s">
        <v>4093</v>
      </c>
      <c r="H44" s="114"/>
      <c r="I44" s="47"/>
      <c r="J44" s="114"/>
      <c r="K44" s="130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>
        <f>IF(AND(G45&lt;&gt;"",H45&gt;0,I45&lt;&gt;"",J45&lt;&gt;0,K45&lt;&gt;0),COUNT($B$11:B44)+1,"")</f>
        <v>29</v>
      </c>
      <c r="C45" s="119" t="s">
        <v>4091</v>
      </c>
      <c r="D45" s="91" t="s">
        <v>3776</v>
      </c>
      <c r="E45" s="47" t="s">
        <v>4101</v>
      </c>
      <c r="F45" s="68">
        <v>45292</v>
      </c>
      <c r="G45" s="122" t="s">
        <v>4094</v>
      </c>
      <c r="H45" s="114">
        <v>6</v>
      </c>
      <c r="I45" s="47" t="s">
        <v>3766</v>
      </c>
      <c r="J45" s="114">
        <v>7876.25</v>
      </c>
      <c r="K45" s="130">
        <f t="shared" si="0"/>
        <v>47257.5</v>
      </c>
      <c r="L45" s="98">
        <v>0.22339999999999999</v>
      </c>
      <c r="M45" s="98">
        <v>1.1276999999999999</v>
      </c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>
        <f>IF(AND(G46&lt;&gt;"",H46&gt;0,I46&lt;&gt;"",J46&lt;&gt;0,K46&lt;&gt;0),COUNT($B$11:B45)+1,"")</f>
        <v>30</v>
      </c>
      <c r="C46" s="119" t="s">
        <v>4092</v>
      </c>
      <c r="D46" s="91" t="s">
        <v>3780</v>
      </c>
      <c r="E46" s="47">
        <v>1600404</v>
      </c>
      <c r="F46" s="68">
        <v>45292</v>
      </c>
      <c r="G46" s="122" t="s">
        <v>4095</v>
      </c>
      <c r="H46" s="114">
        <v>35</v>
      </c>
      <c r="I46" s="47" t="s">
        <v>3694</v>
      </c>
      <c r="J46" s="114">
        <v>11.84</v>
      </c>
      <c r="K46" s="130">
        <f t="shared" si="0"/>
        <v>414.4</v>
      </c>
      <c r="L46" s="98">
        <v>0.22339999999999999</v>
      </c>
      <c r="M46" s="98">
        <v>1.1276999999999999</v>
      </c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119">
        <v>6</v>
      </c>
      <c r="D47" s="91"/>
      <c r="E47" s="47"/>
      <c r="F47" s="68"/>
      <c r="G47" s="118" t="s">
        <v>4098</v>
      </c>
      <c r="H47" s="114"/>
      <c r="I47" s="47"/>
      <c r="J47" s="114"/>
      <c r="K47" s="130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>
        <f>IF(AND(G48&lt;&gt;"",H48&gt;0,I48&lt;&gt;"",J48&lt;&gt;0,K48&lt;&gt;0),COUNT($B$11:B47)+1,"")</f>
        <v>31</v>
      </c>
      <c r="C48" s="119" t="s">
        <v>4096</v>
      </c>
      <c r="D48" s="91" t="s">
        <v>3776</v>
      </c>
      <c r="E48" s="47" t="s">
        <v>4101</v>
      </c>
      <c r="F48" s="68">
        <v>45292</v>
      </c>
      <c r="G48" s="41" t="s">
        <v>4099</v>
      </c>
      <c r="H48" s="114">
        <v>2.88</v>
      </c>
      <c r="I48" s="47" t="s">
        <v>3695</v>
      </c>
      <c r="J48" s="114">
        <v>516.69000000000005</v>
      </c>
      <c r="K48" s="130">
        <f t="shared" si="0"/>
        <v>1488.07</v>
      </c>
      <c r="L48" s="98">
        <v>0.22339999999999999</v>
      </c>
      <c r="M48" s="98">
        <v>1.1276999999999999</v>
      </c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>
        <f>IF(AND(G49&lt;&gt;"",H49&gt;0,I49&lt;&gt;"",J49&lt;&gt;0,K49&lt;&gt;0),COUNT($B$11:B48)+1,"")</f>
        <v>32</v>
      </c>
      <c r="C49" s="119" t="s">
        <v>4097</v>
      </c>
      <c r="D49" s="91" t="s">
        <v>3776</v>
      </c>
      <c r="E49" s="47">
        <v>99064</v>
      </c>
      <c r="F49" s="68">
        <v>45292</v>
      </c>
      <c r="G49" s="41" t="s">
        <v>4100</v>
      </c>
      <c r="H49" s="114">
        <v>1600</v>
      </c>
      <c r="I49" s="47" t="s">
        <v>3694</v>
      </c>
      <c r="J49" s="114">
        <v>0.56000000000000005</v>
      </c>
      <c r="K49" s="130">
        <f t="shared" si="0"/>
        <v>896</v>
      </c>
      <c r="L49" s="98">
        <v>0.22339999999999999</v>
      </c>
      <c r="M49" s="98">
        <v>1.1276999999999999</v>
      </c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base!$N$2:$N$36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base!$I$2:$I$126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base!$I$2:$I$126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1"/>
  <sheetViews>
    <sheetView topLeftCell="A13" workbookViewId="0">
      <selection activeCell="N17" sqref="N17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78.5703125" style="43" customWidth="1"/>
    <col min="5" max="5" width="18.28515625" style="48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48" t="s">
        <v>3679</v>
      </c>
      <c r="B1" s="149"/>
      <c r="C1" s="149"/>
      <c r="D1" s="149"/>
      <c r="E1" s="149"/>
      <c r="F1" s="149"/>
      <c r="G1" s="149"/>
      <c r="H1" s="150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80" t="str">
        <f>IF(Identificação!B2=0,"",Identificação!B2)</f>
        <v>Concorrência Lei 14.133/21 Presencial</v>
      </c>
      <c r="D2" s="180"/>
      <c r="E2" s="28" t="s">
        <v>151</v>
      </c>
      <c r="F2" s="29">
        <f>IF(Identificação!E2=0,"",Identificação!E2)</f>
        <v>23</v>
      </c>
      <c r="G2" s="28" t="s">
        <v>152</v>
      </c>
      <c r="H2" s="30">
        <f>IF(Identificação!G2=0,"",Identificação!G2)</f>
        <v>2024</v>
      </c>
      <c r="I2" s="103"/>
      <c r="J2" s="103"/>
      <c r="K2" s="2"/>
    </row>
    <row r="3" spans="1:12" s="27" customFormat="1" ht="30.75" customHeight="1" thickBot="1" x14ac:dyDescent="0.3">
      <c r="A3" s="157" t="s">
        <v>153</v>
      </c>
      <c r="B3" s="158"/>
      <c r="C3" s="159" t="str">
        <f>IF(Identificação!B3=0,"",Identificação!B3)</f>
        <v>PAVIMENTAÇÃO ASFÁLTICA DA ESTRADA DE ACESSO A COMUNIDADE DE SÃO BRÁS TRECHO 0+0,000 À 1+600 km</v>
      </c>
      <c r="D3" s="159"/>
      <c r="E3" s="159"/>
      <c r="F3" s="159"/>
      <c r="G3" s="159"/>
      <c r="H3" s="160"/>
      <c r="I3" s="103"/>
      <c r="J3" s="103"/>
    </row>
    <row r="4" spans="1:12" s="27" customFormat="1" ht="15.75" thickBot="1" x14ac:dyDescent="0.3">
      <c r="A4" s="18" t="s">
        <v>3791</v>
      </c>
      <c r="B4" s="26"/>
      <c r="C4" s="144"/>
      <c r="D4" s="144"/>
      <c r="E4" s="144"/>
      <c r="F4" s="144"/>
      <c r="G4" s="22" t="s">
        <v>3753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81" t="str">
        <f>IF(Identificação!B5=0,"",Identificação!B5)</f>
        <v>Obras e Serviços de Engenharia</v>
      </c>
      <c r="D5" s="182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78">
        <f>SUMIFS(H12:H39953,B12:B39953,"&gt;0",H12:H39953,"&lt;&gt;0")</f>
        <v>0</v>
      </c>
      <c r="D6" s="179"/>
      <c r="E6" s="5"/>
      <c r="F6" s="5"/>
      <c r="G6" s="6"/>
      <c r="I6" s="103"/>
      <c r="J6" s="103"/>
    </row>
    <row r="7" spans="1:12" s="27" customFormat="1" x14ac:dyDescent="0.25">
      <c r="A7" s="89" t="s">
        <v>3821</v>
      </c>
      <c r="B7" s="16"/>
      <c r="C7" s="16"/>
      <c r="D7" s="133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3942</v>
      </c>
      <c r="B8" s="89"/>
      <c r="C8" s="89"/>
      <c r="D8" s="133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68" t="s">
        <v>3754</v>
      </c>
      <c r="B10" s="168" t="s">
        <v>3755</v>
      </c>
      <c r="C10" s="168" t="s">
        <v>3677</v>
      </c>
      <c r="D10" s="170" t="s">
        <v>3756</v>
      </c>
      <c r="E10" s="176" t="s">
        <v>171</v>
      </c>
      <c r="F10" s="177"/>
      <c r="G10" s="177"/>
      <c r="H10" s="177"/>
      <c r="I10" s="177"/>
      <c r="J10" s="177"/>
      <c r="K10" s="177"/>
    </row>
    <row r="11" spans="1:12" customFormat="1" ht="45" x14ac:dyDescent="0.25">
      <c r="A11" s="169"/>
      <c r="B11" s="169"/>
      <c r="C11" s="169"/>
      <c r="D11" s="171"/>
      <c r="E11" s="53" t="s">
        <v>3757</v>
      </c>
      <c r="F11" s="23" t="s">
        <v>3758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 t="str">
        <f>'Orçamento-base'!B12</f>
        <v/>
      </c>
      <c r="C12" s="66">
        <f>IF('Orçamento-base'!C12&gt;0,'Orçamento-base'!C12,"")</f>
        <v>1</v>
      </c>
      <c r="D12" s="134" t="str">
        <f>IF('Orçamento-base'!G12&gt;0,'Orçamento-base'!G12,"")</f>
        <v>TERRAPLENAGEM</v>
      </c>
      <c r="E12" s="116" t="str">
        <f>IF('Orçamento-base'!H12&gt;0,'Orçamento-base'!H12,"")</f>
        <v/>
      </c>
      <c r="F12" s="54" t="str">
        <f>IF('Orçamento-base'!I12&gt;0,'Orçamento-base'!I12,"")</f>
        <v/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1</v>
      </c>
      <c r="C13" s="66" t="str">
        <f>IF('Orçamento-base'!C13&gt;0,'Orçamento-base'!C13,"")</f>
        <v>1.1</v>
      </c>
      <c r="D13" s="134" t="str">
        <f>IF('Orçamento-base'!G13&gt;0,'Orçamento-base'!G13,"")</f>
        <v>Desmatamento, destocamento e limpeza de área com árvores de diâmetro até 0,15 m</v>
      </c>
      <c r="E13" s="116">
        <f>IF('Orçamento-base'!H13&gt;0,'Orçamento-base'!H13,"")</f>
        <v>3000</v>
      </c>
      <c r="F13" s="54" t="str">
        <f>IF('Orçamento-base'!I13&gt;0,'Orçamento-base'!I13,"")</f>
        <v>m2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ht="45" x14ac:dyDescent="0.25">
      <c r="A14" s="111" t="str">
        <f>IF('Orçamento-base'!A14&gt;0,'Orçamento-base'!A14,"")</f>
        <v/>
      </c>
      <c r="B14" s="111">
        <f>'Orçamento-base'!B14</f>
        <v>2</v>
      </c>
      <c r="C14" s="111" t="str">
        <f>IF('Orçamento-base'!C14&gt;0,'Orçamento-base'!C14,"")</f>
        <v>1.2</v>
      </c>
      <c r="D14" s="132" t="str">
        <f>IF('Orçamento-base'!G14&gt;0,'Orçamento-base'!G14,"")</f>
        <v>Escavação, carga e transporte de material de 1ª categoria - DMT de 200 a 400 m - caminhão de serviço em revestimento primário - com escavadeira e caminhão basculante de 14 m³</v>
      </c>
      <c r="E14" s="130">
        <f>IF('Orçamento-base'!H14&gt;0,'Orçamento-base'!H14,"")</f>
        <v>340.1</v>
      </c>
      <c r="F14" s="106" t="str">
        <f>IF('Orçamento-base'!I14&gt;0,'Orçamento-base'!I14,"")</f>
        <v>m3</v>
      </c>
      <c r="G14" s="114"/>
      <c r="H14" s="106" t="str">
        <f t="shared" ref="H14:H51" si="0">IFERROR(IF(E14*G14&lt;&gt;0,ROUND(ROUND(E14,4)*ROUND(G14,4),2),""),"")</f>
        <v/>
      </c>
      <c r="I14" s="98"/>
      <c r="J14" s="98"/>
      <c r="K14" s="46"/>
    </row>
    <row r="15" spans="1:12" ht="30" x14ac:dyDescent="0.25">
      <c r="A15" s="111" t="str">
        <f>IF('Orçamento-base'!A15&gt;0,'Orçamento-base'!A15,"")</f>
        <v/>
      </c>
      <c r="B15" s="111">
        <f>'Orçamento-base'!B15</f>
        <v>3</v>
      </c>
      <c r="C15" s="111" t="str">
        <f>IF('Orçamento-base'!C15&gt;0,'Orçamento-base'!C15,"")</f>
        <v>1.3</v>
      </c>
      <c r="D15" s="132" t="str">
        <f>IF('Orçamento-base'!G15&gt;0,'Orçamento-base'!G15,"")</f>
        <v>Escavação, carga e transporte de solos moles - DMT de 1.800 a 2.000 m - caminhão de serviço em revestimento primário - com caminhão basculante de 14 m³ (Reforço)</v>
      </c>
      <c r="E15" s="130">
        <f>IF('Orçamento-base'!H15&gt;0,'Orçamento-base'!H15,"")</f>
        <v>1872</v>
      </c>
      <c r="F15" s="106" t="str">
        <f>IF('Orçamento-base'!I15&gt;0,'Orçamento-base'!I15,"")</f>
        <v>m3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>
        <f>'Orçamento-base'!B16</f>
        <v>4</v>
      </c>
      <c r="C16" s="111" t="str">
        <f>IF('Orçamento-base'!C16&gt;0,'Orçamento-base'!C16,"")</f>
        <v>1.4</v>
      </c>
      <c r="D16" s="132" t="str">
        <f>IF('Orçamento-base'!G16&gt;0,'Orçamento-base'!G16,"")</f>
        <v>Transporte macadame seco - rodovia pavimentada (35 Km) - aterro e reforço</v>
      </c>
      <c r="E16" s="130">
        <f>IF('Orçamento-base'!H16&gt;0,'Orçamento-base'!H16,"")</f>
        <v>164216.89000000001</v>
      </c>
      <c r="F16" s="106" t="str">
        <f>IF('Orçamento-base'!I16&gt;0,'Orçamento-base'!I16,"")</f>
        <v>txkm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>
        <f>'Orçamento-base'!B17</f>
        <v>5</v>
      </c>
      <c r="C17" s="111" t="str">
        <f>IF('Orçamento-base'!C17&gt;0,'Orçamento-base'!C17,"")</f>
        <v>1.5</v>
      </c>
      <c r="D17" s="132" t="str">
        <f>IF('Orçamento-base'!G17&gt;0,'Orçamento-base'!G17,"")</f>
        <v>Compactação de aterros a 100% do Proctor Normal terro e reforço</v>
      </c>
      <c r="E17" s="130">
        <f>IF('Orçamento-base'!H17&gt;0,'Orçamento-base'!H17,"")</f>
        <v>3558.51</v>
      </c>
      <c r="F17" s="106" t="str">
        <f>IF('Orçamento-base'!I17&gt;0,'Orçamento-base'!I17,"")</f>
        <v>m3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11">
        <f>'Orçamento-base'!B18</f>
        <v>6</v>
      </c>
      <c r="C18" s="111" t="str">
        <f>IF('Orçamento-base'!C18&gt;0,'Orçamento-base'!C18,"")</f>
        <v>1.6</v>
      </c>
      <c r="D18" s="132" t="str">
        <f>IF('Orçamento-base'!G18&gt;0,'Orçamento-base'!G18,"")</f>
        <v xml:space="preserve">Regularização de bota-fora com espalhamento </v>
      </c>
      <c r="E18" s="130">
        <f>IF('Orçamento-base'!H18&gt;0,'Orçamento-base'!H18,"")</f>
        <v>900</v>
      </c>
      <c r="F18" s="106" t="str">
        <f>IF('Orçamento-base'!I18&gt;0,'Orçamento-base'!I18,"")</f>
        <v>m3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 t="str">
        <f>'Orçamento-base'!B19</f>
        <v/>
      </c>
      <c r="C19" s="111">
        <f>IF('Orçamento-base'!C19&gt;0,'Orçamento-base'!C19,"")</f>
        <v>2</v>
      </c>
      <c r="D19" s="132" t="str">
        <f>IF('Orçamento-base'!G19&gt;0,'Orçamento-base'!G19,"")</f>
        <v>PAVIMENTAÇÃO ASFÁLTICA</v>
      </c>
      <c r="E19" s="130" t="str">
        <f>IF('Orçamento-base'!H19&gt;0,'Orçamento-base'!H19,"")</f>
        <v/>
      </c>
      <c r="F19" s="106" t="str">
        <f>IF('Orçamento-base'!I19&gt;0,'Orçamento-base'!I19,"")</f>
        <v/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>
        <f>'Orçamento-base'!B20</f>
        <v>7</v>
      </c>
      <c r="C20" s="111" t="str">
        <f>IF('Orçamento-base'!C20&gt;0,'Orçamento-base'!C20,"")</f>
        <v>2.1</v>
      </c>
      <c r="D20" s="132" t="str">
        <f>IF('Orçamento-base'!G20&gt;0,'Orçamento-base'!G20,"")</f>
        <v>Regularização do subleito</v>
      </c>
      <c r="E20" s="130">
        <f>IF('Orçamento-base'!H20&gt;0,'Orçamento-base'!H20,"")</f>
        <v>9600.35</v>
      </c>
      <c r="F20" s="106" t="str">
        <f>IF('Orçamento-base'!I20&gt;0,'Orçamento-base'!I20,"")</f>
        <v>m2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8</v>
      </c>
      <c r="C21" s="111" t="str">
        <f>IF('Orçamento-base'!C21&gt;0,'Orçamento-base'!C21,"")</f>
        <v>2.2</v>
      </c>
      <c r="D21" s="132" t="str">
        <f>IF('Orçamento-base'!G21&gt;0,'Orçamento-base'!G21,"")</f>
        <v>Base ou sub-base de macadame seco com brita comercial</v>
      </c>
      <c r="E21" s="130">
        <f>IF('Orçamento-base'!H21&gt;0,'Orçamento-base'!H21,"")</f>
        <v>1920</v>
      </c>
      <c r="F21" s="106" t="str">
        <f>IF('Orçamento-base'!I21&gt;0,'Orçamento-base'!I21,"")</f>
        <v>m3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>
        <f>'Orçamento-base'!B22</f>
        <v>9</v>
      </c>
      <c r="C22" s="111" t="str">
        <f>IF('Orçamento-base'!C22&gt;0,'Orçamento-base'!C22,"")</f>
        <v>2.3</v>
      </c>
      <c r="D22" s="132" t="str">
        <f>IF('Orçamento-base'!G22&gt;0,'Orçamento-base'!G22,"")</f>
        <v>Transporte macadame seco - rodovia pavimentada (35 Km)</v>
      </c>
      <c r="E22" s="130">
        <f>IF('Orçamento-base'!H22&gt;0,'Orçamento-base'!H22,"")</f>
        <v>161280</v>
      </c>
      <c r="F22" s="106" t="str">
        <f>IF('Orçamento-base'!I22&gt;0,'Orçamento-base'!I22,"")</f>
        <v xml:space="preserve">t.km 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>
        <f>'Orçamento-base'!B23</f>
        <v>10</v>
      </c>
      <c r="C23" s="111" t="str">
        <f>IF('Orçamento-base'!C23&gt;0,'Orçamento-base'!C23,"")</f>
        <v>2.4</v>
      </c>
      <c r="D23" s="132" t="str">
        <f>IF('Orçamento-base'!G23&gt;0,'Orçamento-base'!G23,"")</f>
        <v>Base ou sub-base de brita graduada com brita comercial</v>
      </c>
      <c r="E23" s="130">
        <f>IF('Orçamento-base'!H23&gt;0,'Orçamento-base'!H23,"")</f>
        <v>1440</v>
      </c>
      <c r="F23" s="106" t="str">
        <f>IF('Orçamento-base'!I23&gt;0,'Orçamento-base'!I23,"")</f>
        <v>m3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>
        <f>'Orçamento-base'!B24</f>
        <v>11</v>
      </c>
      <c r="C24" s="111" t="str">
        <f>IF('Orçamento-base'!C24&gt;0,'Orçamento-base'!C24,"")</f>
        <v>2.5</v>
      </c>
      <c r="D24" s="132" t="str">
        <f>IF('Orçamento-base'!G24&gt;0,'Orçamento-base'!G24,"")</f>
        <v>Transporte brita graduada - rodovia pavimentada  (35Km)</v>
      </c>
      <c r="E24" s="130">
        <f>IF('Orçamento-base'!H24&gt;0,'Orçamento-base'!H24,"")</f>
        <v>120960</v>
      </c>
      <c r="F24" s="106" t="str">
        <f>IF('Orçamento-base'!I24&gt;0,'Orçamento-base'!I24,"")</f>
        <v>txkm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>
        <f>'Orçamento-base'!B25</f>
        <v>12</v>
      </c>
      <c r="C25" s="111" t="str">
        <f>IF('Orçamento-base'!C25&gt;0,'Orçamento-base'!C25,"")</f>
        <v>2.6</v>
      </c>
      <c r="D25" s="132" t="str">
        <f>IF('Orçamento-base'!G25&gt;0,'Orçamento-base'!G25,"")</f>
        <v>Imprimação com asfalto diluído</v>
      </c>
      <c r="E25" s="130">
        <f>IF('Orçamento-base'!H25&gt;0,'Orçamento-base'!H25,"")</f>
        <v>9600</v>
      </c>
      <c r="F25" s="106" t="str">
        <f>IF('Orçamento-base'!I25&gt;0,'Orçamento-base'!I25,"")</f>
        <v>m2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>
        <f>'Orçamento-base'!B26</f>
        <v>13</v>
      </c>
      <c r="C26" s="111" t="str">
        <f>IF('Orçamento-base'!C26&gt;0,'Orçamento-base'!C26,"")</f>
        <v>2.7</v>
      </c>
      <c r="D26" s="132" t="str">
        <f>IF('Orçamento-base'!G26&gt;0,'Orçamento-base'!G26,"")</f>
        <v>Pintura de ligação</v>
      </c>
      <c r="E26" s="130">
        <f>IF('Orçamento-base'!H26&gt;0,'Orçamento-base'!H26,"")</f>
        <v>9600</v>
      </c>
      <c r="F26" s="106" t="str">
        <f>IF('Orçamento-base'!I26&gt;0,'Orçamento-base'!I26,"")</f>
        <v>m2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>
        <f>'Orçamento-base'!B27</f>
        <v>14</v>
      </c>
      <c r="C27" s="111" t="str">
        <f>IF('Orçamento-base'!C27&gt;0,'Orçamento-base'!C27,"")</f>
        <v>2.8</v>
      </c>
      <c r="D27" s="132" t="str">
        <f>IF('Orçamento-base'!G27&gt;0,'Orçamento-base'!G27,"")</f>
        <v>Concreto asfáltico - faixa C - areia e brita comerciais</v>
      </c>
      <c r="E27" s="130">
        <f>IF('Orçamento-base'!H27&gt;0,'Orçamento-base'!H27,"")</f>
        <v>1104</v>
      </c>
      <c r="F27" s="106" t="str">
        <f>IF('Orçamento-base'!I27&gt;0,'Orçamento-base'!I27,"")</f>
        <v xml:space="preserve">t 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>
        <f>'Orçamento-base'!B28</f>
        <v>15</v>
      </c>
      <c r="C28" s="111" t="str">
        <f>IF('Orçamento-base'!C28&gt;0,'Orçamento-base'!C28,"")</f>
        <v>2.9</v>
      </c>
      <c r="D28" s="132" t="str">
        <f>IF('Orçamento-base'!G28&gt;0,'Orçamento-base'!G28,"")</f>
        <v>Transporte massa asfáltica - rodovia pavimentada  (41 Km)</v>
      </c>
      <c r="E28" s="130">
        <f>IF('Orçamento-base'!H28&gt;0,'Orçamento-base'!H28,"")</f>
        <v>45264</v>
      </c>
      <c r="F28" s="106" t="str">
        <f>IF('Orçamento-base'!I28&gt;0,'Orçamento-base'!I28,"")</f>
        <v>txkm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 t="str">
        <f>'Orçamento-base'!B29</f>
        <v/>
      </c>
      <c r="C29" s="111">
        <f>IF('Orçamento-base'!C29&gt;0,'Orçamento-base'!C29,"")</f>
        <v>3</v>
      </c>
      <c r="D29" s="132" t="str">
        <f>IF('Orçamento-base'!G29&gt;0,'Orçamento-base'!G29,"")</f>
        <v>DRENAGEM PLUVIAL</v>
      </c>
      <c r="E29" s="130" t="str">
        <f>IF('Orçamento-base'!H29&gt;0,'Orçamento-base'!H29,"")</f>
        <v/>
      </c>
      <c r="F29" s="106" t="str">
        <f>IF('Orçamento-base'!I29&gt;0,'Orçamento-base'!I29,"")</f>
        <v/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>
        <f>'Orçamento-base'!B30</f>
        <v>16</v>
      </c>
      <c r="C30" s="111" t="str">
        <f>IF('Orçamento-base'!C30&gt;0,'Orçamento-base'!C30,"")</f>
        <v>3.1</v>
      </c>
      <c r="D30" s="132" t="str">
        <f>IF('Orçamento-base'!G30&gt;0,'Orçamento-base'!G30,"")</f>
        <v>Escavação mecânica de vala em material de 2ª categoria</v>
      </c>
      <c r="E30" s="130">
        <f>IF('Orçamento-base'!H30&gt;0,'Orçamento-base'!H30,"")</f>
        <v>210.63</v>
      </c>
      <c r="F30" s="106" t="str">
        <f>IF('Orçamento-base'!I30&gt;0,'Orçamento-base'!I30,"")</f>
        <v>m3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>
        <f>'Orçamento-base'!B31</f>
        <v>17</v>
      </c>
      <c r="C31" s="111" t="str">
        <f>IF('Orçamento-base'!C31&gt;0,'Orçamento-base'!C31,"")</f>
        <v>3.2</v>
      </c>
      <c r="D31" s="132" t="str">
        <f>IF('Orçamento-base'!G31&gt;0,'Orçamento-base'!G31,"")</f>
        <v>Reaterro e compactação com soquete vibratório</v>
      </c>
      <c r="E31" s="130">
        <f>IF('Orçamento-base'!H31&gt;0,'Orçamento-base'!H31,"")</f>
        <v>107.15</v>
      </c>
      <c r="F31" s="106" t="str">
        <f>IF('Orçamento-base'!I31&gt;0,'Orçamento-base'!I31,"")</f>
        <v>m3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>
        <f>'Orçamento-base'!B32</f>
        <v>18</v>
      </c>
      <c r="C32" s="111" t="str">
        <f>IF('Orçamento-base'!C32&gt;0,'Orçamento-base'!C32,"")</f>
        <v>3.3</v>
      </c>
      <c r="D32" s="132" t="str">
        <f>IF('Orçamento-base'!G32&gt;0,'Orçamento-base'!G32,"")</f>
        <v>Corpo de BSTC D = 0,80 m PA1 - areia, brita e pedra de mão comerciais</v>
      </c>
      <c r="E32" s="130">
        <f>IF('Orçamento-base'!H32&gt;0,'Orçamento-base'!H32,"")</f>
        <v>5</v>
      </c>
      <c r="F32" s="106" t="str">
        <f>IF('Orçamento-base'!I32&gt;0,'Orçamento-base'!I32,"")</f>
        <v>m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>
        <f>'Orçamento-base'!B33</f>
        <v>19</v>
      </c>
      <c r="C33" s="111" t="str">
        <f>IF('Orçamento-base'!C33&gt;0,'Orçamento-base'!C33,"")</f>
        <v>3.4</v>
      </c>
      <c r="D33" s="132" t="str">
        <f>IF('Orçamento-base'!G33&gt;0,'Orçamento-base'!G33,"")</f>
        <v>Boca de BSTC D = 0,80 m - esconsidade 0° - areia e brita comerciais - alas retas</v>
      </c>
      <c r="E33" s="130">
        <f>IF('Orçamento-base'!H33&gt;0,'Orçamento-base'!H33,"")</f>
        <v>3</v>
      </c>
      <c r="F33" s="106" t="str">
        <f>IF('Orçamento-base'!I33&gt;0,'Orçamento-base'!I33,"")</f>
        <v>un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>
        <f>'Orçamento-base'!B34</f>
        <v>20</v>
      </c>
      <c r="C34" s="111" t="str">
        <f>IF('Orçamento-base'!C34&gt;0,'Orçamento-base'!C34,"")</f>
        <v>3.5</v>
      </c>
      <c r="D34" s="132" t="str">
        <f>IF('Orçamento-base'!G34&gt;0,'Orçamento-base'!G34,"")</f>
        <v>Corpo de BDTC D = 1,00 m PA1 - areia, brita e pedra de mão comerciais</v>
      </c>
      <c r="E34" s="130">
        <f>IF('Orçamento-base'!H34&gt;0,'Orçamento-base'!H34,"")</f>
        <v>5</v>
      </c>
      <c r="F34" s="106" t="str">
        <f>IF('Orçamento-base'!I34&gt;0,'Orçamento-base'!I34,"")</f>
        <v>un</v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>
        <f>'Orçamento-base'!B35</f>
        <v>21</v>
      </c>
      <c r="C35" s="111" t="str">
        <f>IF('Orçamento-base'!C35&gt;0,'Orçamento-base'!C35,"")</f>
        <v>3.6</v>
      </c>
      <c r="D35" s="132" t="str">
        <f>IF('Orçamento-base'!G35&gt;0,'Orçamento-base'!G35,"")</f>
        <v>Boca de BSTC D = 1,00 m - esconsidade 0° - areia e brita comerciais - alas retas</v>
      </c>
      <c r="E35" s="130">
        <f>IF('Orçamento-base'!H35&gt;0,'Orçamento-base'!H35,"")</f>
        <v>4</v>
      </c>
      <c r="F35" s="106" t="str">
        <f>IF('Orçamento-base'!I35&gt;0,'Orçamento-base'!I35,"")</f>
        <v>un</v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>
        <f>'Orçamento-base'!B36</f>
        <v>22</v>
      </c>
      <c r="C36" s="111" t="str">
        <f>IF('Orçamento-base'!C36&gt;0,'Orçamento-base'!C36,"")</f>
        <v>3.7</v>
      </c>
      <c r="D36" s="132" t="str">
        <f>IF('Orçamento-base'!G36&gt;0,'Orçamento-base'!G36,"")</f>
        <v>Caixa coletora de talvegue - CCT 02 - areia e brita comerciais</v>
      </c>
      <c r="E36" s="130">
        <f>IF('Orçamento-base'!H36&gt;0,'Orçamento-base'!H36,"")</f>
        <v>4</v>
      </c>
      <c r="F36" s="106" t="str">
        <f>IF('Orçamento-base'!I36&gt;0,'Orçamento-base'!I36,"")</f>
        <v>un</v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 t="str">
        <f>IF('Orçamento-base'!A37&gt;0,'Orçamento-base'!A37,"")</f>
        <v/>
      </c>
      <c r="B37" s="111">
        <f>'Orçamento-base'!B37</f>
        <v>23</v>
      </c>
      <c r="C37" s="111" t="str">
        <f>IF('Orçamento-base'!C37&gt;0,'Orçamento-base'!C37,"")</f>
        <v>3.8</v>
      </c>
      <c r="D37" s="132" t="str">
        <f>IF('Orçamento-base'!G37&gt;0,'Orçamento-base'!G37,"")</f>
        <v>Transposição de segmentos de sarjeta - TSS 01 - areia e brita comerciais</v>
      </c>
      <c r="E37" s="130">
        <f>IF('Orçamento-base'!H37&gt;0,'Orçamento-base'!H37,"")</f>
        <v>73.5</v>
      </c>
      <c r="F37" s="106" t="str">
        <f>IF('Orçamento-base'!I37&gt;0,'Orçamento-base'!I37,"")</f>
        <v>m</v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 t="str">
        <f>'Orçamento-base'!B38</f>
        <v/>
      </c>
      <c r="C38" s="111">
        <f>IF('Orçamento-base'!C38&gt;0,'Orçamento-base'!C38,"")</f>
        <v>4</v>
      </c>
      <c r="D38" s="132" t="str">
        <f>IF('Orçamento-base'!G38&gt;0,'Orçamento-base'!G38,"")</f>
        <v>SINALIZAÇÃO VIÁRIA</v>
      </c>
      <c r="E38" s="130" t="str">
        <f>IF('Orçamento-base'!H38&gt;0,'Orçamento-base'!H38,"")</f>
        <v/>
      </c>
      <c r="F38" s="106" t="str">
        <f>IF('Orçamento-base'!I38&gt;0,'Orçamento-base'!I38,"")</f>
        <v/>
      </c>
      <c r="G38" s="114"/>
      <c r="H38" s="106" t="str">
        <f t="shared" si="0"/>
        <v/>
      </c>
      <c r="I38" s="98"/>
      <c r="J38" s="98"/>
      <c r="K38" s="46"/>
    </row>
    <row r="39" spans="1:11" ht="30" x14ac:dyDescent="0.25">
      <c r="A39" s="111" t="str">
        <f>IF('Orçamento-base'!A39&gt;0,'Orçamento-base'!A39,"")</f>
        <v/>
      </c>
      <c r="B39" s="111">
        <f>'Orçamento-base'!B39</f>
        <v>24</v>
      </c>
      <c r="C39" s="111" t="str">
        <f>IF('Orçamento-base'!C39&gt;0,'Orçamento-base'!C39,"")</f>
        <v>4.1</v>
      </c>
      <c r="D39" s="132" t="str">
        <f>IF('Orçamento-base'!G39&gt;0,'Orçamento-base'!G39,"")</f>
        <v>Placa de regulamentação em aço D = 0,80 m - película retrorrefletiva tipo I + SI - fornecimento e implantação</v>
      </c>
      <c r="E39" s="130">
        <f>IF('Orçamento-base'!H39&gt;0,'Orçamento-base'!H39,"")</f>
        <v>3</v>
      </c>
      <c r="F39" s="106" t="str">
        <f>IF('Orçamento-base'!I39&gt;0,'Orçamento-base'!I39,"")</f>
        <v>un</v>
      </c>
      <c r="G39" s="114"/>
      <c r="H39" s="106" t="str">
        <f t="shared" si="0"/>
        <v/>
      </c>
      <c r="I39" s="98"/>
      <c r="J39" s="98"/>
      <c r="K39" s="46"/>
    </row>
    <row r="40" spans="1:11" ht="30" x14ac:dyDescent="0.25">
      <c r="A40" s="111" t="str">
        <f>IF('Orçamento-base'!A40&gt;0,'Orçamento-base'!A40,"")</f>
        <v/>
      </c>
      <c r="B40" s="111">
        <f>'Orçamento-base'!B40</f>
        <v>25</v>
      </c>
      <c r="C40" s="111" t="str">
        <f>IF('Orçamento-base'!C40&gt;0,'Orçamento-base'!C40,"")</f>
        <v>4.3</v>
      </c>
      <c r="D40" s="132" t="str">
        <f>IF('Orçamento-base'!G40&gt;0,'Orçamento-base'!G40,"")</f>
        <v>Placa de advertência em aço, lado de 0,80 m - película retrorrefletiva tipo I + SI - fornecimento e implantação</v>
      </c>
      <c r="E40" s="130">
        <f>IF('Orçamento-base'!H40&gt;0,'Orçamento-base'!H40,"")</f>
        <v>3</v>
      </c>
      <c r="F40" s="106" t="str">
        <f>IF('Orçamento-base'!I40&gt;0,'Orçamento-base'!I40,"")</f>
        <v>un</v>
      </c>
      <c r="G40" s="114"/>
      <c r="H40" s="106" t="str">
        <f t="shared" si="0"/>
        <v/>
      </c>
      <c r="I40" s="98"/>
      <c r="J40" s="98"/>
      <c r="K40" s="46"/>
    </row>
    <row r="41" spans="1:11" ht="30" x14ac:dyDescent="0.25">
      <c r="A41" s="111" t="str">
        <f>IF('Orçamento-base'!A41&gt;0,'Orçamento-base'!A41,"")</f>
        <v/>
      </c>
      <c r="B41" s="111">
        <f>'Orçamento-base'!B41</f>
        <v>26</v>
      </c>
      <c r="C41" s="111" t="str">
        <f>IF('Orçamento-base'!C41&gt;0,'Orçamento-base'!C41,"")</f>
        <v>4.4</v>
      </c>
      <c r="D41" s="132" t="str">
        <f>IF('Orçamento-base'!G41&gt;0,'Orçamento-base'!G41,"")</f>
        <v>Suporte metálico galvanizado para placa de advertência ou regulamentação - lado ou diâmetro de 0,80 m - fornecimento e implantação</v>
      </c>
      <c r="E41" s="130">
        <f>IF('Orçamento-base'!H41&gt;0,'Orçamento-base'!H41,"")</f>
        <v>6</v>
      </c>
      <c r="F41" s="106" t="str">
        <f>IF('Orçamento-base'!I41&gt;0,'Orçamento-base'!I41,"")</f>
        <v>un</v>
      </c>
      <c r="G41" s="114"/>
      <c r="H41" s="106" t="str">
        <f t="shared" si="0"/>
        <v/>
      </c>
      <c r="I41" s="98"/>
      <c r="J41" s="98"/>
      <c r="K41" s="46"/>
    </row>
    <row r="42" spans="1:11" ht="30" x14ac:dyDescent="0.25">
      <c r="A42" s="111" t="str">
        <f>IF('Orçamento-base'!A42&gt;0,'Orçamento-base'!A42,"")</f>
        <v/>
      </c>
      <c r="B42" s="111">
        <f>'Orçamento-base'!B42</f>
        <v>27</v>
      </c>
      <c r="C42" s="111" t="str">
        <f>IF('Orçamento-base'!C42&gt;0,'Orçamento-base'!C42,"")</f>
        <v>4.7</v>
      </c>
      <c r="D42" s="132" t="str">
        <f>IF('Orçamento-base'!G42&gt;0,'Orçamento-base'!G42,"")</f>
        <v>Tacha refletiva em plástico injetado - bidirecional tipo III - com um pino - fornecimento e colocação</v>
      </c>
      <c r="E42" s="130">
        <f>IF('Orçamento-base'!H42&gt;0,'Orçamento-base'!H42,"")</f>
        <v>16</v>
      </c>
      <c r="F42" s="106" t="str">
        <f>IF('Orçamento-base'!I42&gt;0,'Orçamento-base'!I42,"")</f>
        <v>un</v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>
        <f>'Orçamento-base'!B43</f>
        <v>28</v>
      </c>
      <c r="C43" s="111" t="str">
        <f>IF('Orçamento-base'!C43&gt;0,'Orçamento-base'!C43,"")</f>
        <v>4.8</v>
      </c>
      <c r="D43" s="132" t="str">
        <f>IF('Orçamento-base'!G43&gt;0,'Orçamento-base'!G43,"")</f>
        <v>Pintura de faixa com tinta acrílica</v>
      </c>
      <c r="E43" s="130">
        <f>IF('Orçamento-base'!H43&gt;0,'Orçamento-base'!H43,"")</f>
        <v>580</v>
      </c>
      <c r="F43" s="106" t="str">
        <f>IF('Orçamento-base'!I43&gt;0,'Orçamento-base'!I43,"")</f>
        <v>m2</v>
      </c>
      <c r="G43" s="114"/>
      <c r="H43" s="106" t="str">
        <f t="shared" si="0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 t="str">
        <f>'Orçamento-base'!B44</f>
        <v/>
      </c>
      <c r="C44" s="111">
        <f>IF('Orçamento-base'!C44&gt;0,'Orçamento-base'!C44,"")</f>
        <v>5</v>
      </c>
      <c r="D44" s="132" t="str">
        <f>IF('Orçamento-base'!G44&gt;0,'Orçamento-base'!G44,"")</f>
        <v>INDIRETOS E DIVERSOS</v>
      </c>
      <c r="E44" s="130" t="str">
        <f>IF('Orçamento-base'!H44&gt;0,'Orçamento-base'!H44,"")</f>
        <v/>
      </c>
      <c r="F44" s="106" t="str">
        <f>IF('Orçamento-base'!I44&gt;0,'Orçamento-base'!I44,"")</f>
        <v/>
      </c>
      <c r="G44" s="114"/>
      <c r="H44" s="106" t="str">
        <f t="shared" si="0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>
        <f>'Orçamento-base'!B45</f>
        <v>29</v>
      </c>
      <c r="C45" s="111" t="str">
        <f>IF('Orçamento-base'!C45&gt;0,'Orçamento-base'!C45,"")</f>
        <v>5.1</v>
      </c>
      <c r="D45" s="132" t="str">
        <f>IF('Orçamento-base'!G45&gt;0,'Orçamento-base'!G45,"")</f>
        <v>Administração de obra</v>
      </c>
      <c r="E45" s="130">
        <f>IF('Orçamento-base'!H45&gt;0,'Orçamento-base'!H45,"")</f>
        <v>6</v>
      </c>
      <c r="F45" s="106" t="str">
        <f>IF('Orçamento-base'!I45&gt;0,'Orçamento-base'!I45,"")</f>
        <v>mes</v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>
        <f>'Orçamento-base'!B46</f>
        <v>30</v>
      </c>
      <c r="C46" s="111" t="str">
        <f>IF('Orçamento-base'!C46&gt;0,'Orçamento-base'!C46,"")</f>
        <v>5.2</v>
      </c>
      <c r="D46" s="132" t="str">
        <f>IF('Orçamento-base'!G46&gt;0,'Orçamento-base'!G46,"")</f>
        <v>Remoção de tubos de concreto com diâmetro de 0,40 m a 1,00 m em valas e bueiros</v>
      </c>
      <c r="E46" s="130">
        <f>IF('Orçamento-base'!H46&gt;0,'Orçamento-base'!H46,"")</f>
        <v>35</v>
      </c>
      <c r="F46" s="106" t="str">
        <f>IF('Orçamento-base'!I46&gt;0,'Orçamento-base'!I46,"")</f>
        <v>m</v>
      </c>
      <c r="G46" s="114"/>
      <c r="H46" s="106" t="str">
        <f t="shared" si="0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 t="str">
        <f>'Orçamento-base'!B47</f>
        <v/>
      </c>
      <c r="C47" s="111">
        <f>IF('Orçamento-base'!C47&gt;0,'Orçamento-base'!C47,"")</f>
        <v>6</v>
      </c>
      <c r="D47" s="132" t="str">
        <f>IF('Orçamento-base'!G47&gt;0,'Orçamento-base'!G47,"")</f>
        <v>SERVIÇOS INICIAIS DE OBRA</v>
      </c>
      <c r="E47" s="130" t="str">
        <f>IF('Orçamento-base'!H47&gt;0,'Orçamento-base'!H47,"")</f>
        <v/>
      </c>
      <c r="F47" s="106" t="str">
        <f>IF('Orçamento-base'!I47&gt;0,'Orçamento-base'!I47,"")</f>
        <v/>
      </c>
      <c r="G47" s="114"/>
      <c r="H47" s="106" t="str">
        <f t="shared" si="0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>
        <f>'Orçamento-base'!B48</f>
        <v>31</v>
      </c>
      <c r="C48" s="111" t="str">
        <f>IF('Orçamento-base'!C48&gt;0,'Orçamento-base'!C48,"")</f>
        <v>6.1</v>
      </c>
      <c r="D48" s="132" t="str">
        <f>IF('Orçamento-base'!G48&gt;0,'Orçamento-base'!G48,"")</f>
        <v>Placa de Obra em Chapa de Aço Galvanizada</v>
      </c>
      <c r="E48" s="130">
        <f>IF('Orçamento-base'!H48&gt;0,'Orçamento-base'!H48,"")</f>
        <v>2.88</v>
      </c>
      <c r="F48" s="106" t="str">
        <f>IF('Orçamento-base'!I48&gt;0,'Orçamento-base'!I48,"")</f>
        <v>m2</v>
      </c>
      <c r="G48" s="114"/>
      <c r="H48" s="106" t="str">
        <f t="shared" si="0"/>
        <v/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>
        <f>'Orçamento-base'!B49</f>
        <v>32</v>
      </c>
      <c r="C49" s="111" t="str">
        <f>IF('Orçamento-base'!C49&gt;0,'Orçamento-base'!C49,"")</f>
        <v>6.2</v>
      </c>
      <c r="D49" s="132" t="str">
        <f>IF('Orçamento-base'!G49&gt;0,'Orçamento-base'!G49,"")</f>
        <v>LOCAÇÃO DE PAVIMENTAÇÃO. AF_10/2018</v>
      </c>
      <c r="E49" s="130">
        <f>IF('Orçamento-base'!H49&gt;0,'Orçamento-base'!H49,"")</f>
        <v>1600</v>
      </c>
      <c r="F49" s="106" t="str">
        <f>IF('Orçamento-base'!I49&gt;0,'Orçamento-base'!I49,"")</f>
        <v>m</v>
      </c>
      <c r="G49" s="114"/>
      <c r="H49" s="106" t="str">
        <f t="shared" si="0"/>
        <v/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 t="str">
        <f>'Orçamento-base'!B50</f>
        <v/>
      </c>
      <c r="C50" s="111" t="str">
        <f>IF('Orçamento-base'!C50&gt;0,'Orçamento-base'!C50,"")</f>
        <v/>
      </c>
      <c r="D50" s="132" t="str">
        <f>IF('Orçamento-base'!G50&gt;0,'Orçamento-base'!G50,"")</f>
        <v/>
      </c>
      <c r="E50" s="130" t="str">
        <f>IF('Orçamento-base'!H50&gt;0,'Orçamento-base'!H50,"")</f>
        <v/>
      </c>
      <c r="F50" s="106" t="str">
        <f>IF('Orçamento-base'!I50&gt;0,'Orçamento-base'!I50,"")</f>
        <v/>
      </c>
      <c r="G50" s="114"/>
      <c r="H50" s="106" t="str">
        <f t="shared" si="0"/>
        <v/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 t="str">
        <f>'Orçamento-base'!B51</f>
        <v/>
      </c>
      <c r="C51" s="111" t="str">
        <f>IF('Orçamento-base'!C51&gt;0,'Orçamento-base'!C51,"")</f>
        <v/>
      </c>
      <c r="D51" s="132" t="str">
        <f>IF('Orçamento-base'!G51&gt;0,'Orçamento-base'!G51,"")</f>
        <v/>
      </c>
      <c r="E51" s="130" t="str">
        <f>IF('Orçamento-base'!H51&gt;0,'Orçamento-base'!H51,"")</f>
        <v/>
      </c>
      <c r="F51" s="106" t="str">
        <f>IF('Orçamento-base'!I51&gt;0,'Orçamento-base'!I51,"")</f>
        <v/>
      </c>
      <c r="G51" s="114"/>
      <c r="H51" s="106" t="str">
        <f t="shared" si="0"/>
        <v/>
      </c>
      <c r="I51" s="98"/>
      <c r="J51" s="98"/>
      <c r="K51" s="46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9" t="s">
        <v>3746</v>
      </c>
      <c r="J1" s="109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3848</v>
      </c>
      <c r="J2" s="11" t="s">
        <v>3849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3825</v>
      </c>
      <c r="J3" s="11" t="s">
        <v>3824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3894</v>
      </c>
      <c r="J4" s="11" t="s">
        <v>3894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3827</v>
      </c>
      <c r="J5" s="11" t="s">
        <v>3826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3895</v>
      </c>
      <c r="J6" s="11" t="s">
        <v>3896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3704</v>
      </c>
      <c r="J7" s="11" t="s">
        <v>3705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3831</v>
      </c>
      <c r="J8" s="11" t="s">
        <v>3830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" t="s">
        <v>3822</v>
      </c>
      <c r="J9" s="11" t="s">
        <v>3823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3" t="s">
        <v>3897</v>
      </c>
      <c r="J10" s="11" t="s">
        <v>3898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3834</v>
      </c>
      <c r="J11" s="11" t="s">
        <v>3835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3833</v>
      </c>
      <c r="J12" s="11" t="s">
        <v>3832</v>
      </c>
      <c r="K12" t="s">
        <v>3959</v>
      </c>
      <c r="N12" t="s">
        <v>3800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3838</v>
      </c>
      <c r="J13" s="11" t="s">
        <v>3836</v>
      </c>
      <c r="K13" t="s">
        <v>3960</v>
      </c>
      <c r="N13" t="s">
        <v>4011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3938</v>
      </c>
      <c r="J14" s="11" t="s">
        <v>3939</v>
      </c>
      <c r="K14" t="s">
        <v>5</v>
      </c>
      <c r="N14" t="s">
        <v>3801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3828</v>
      </c>
      <c r="J15" s="11" t="s">
        <v>3829</v>
      </c>
      <c r="K15" t="s">
        <v>6</v>
      </c>
      <c r="N15" t="s">
        <v>3777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3706</v>
      </c>
      <c r="J16" s="11" t="s">
        <v>3707</v>
      </c>
      <c r="K16" t="s">
        <v>4004</v>
      </c>
      <c r="N16" t="s">
        <v>3802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3899</v>
      </c>
      <c r="J17" s="11" t="s">
        <v>3900</v>
      </c>
      <c r="K17" t="s">
        <v>4005</v>
      </c>
      <c r="N17" t="s">
        <v>4009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3843</v>
      </c>
      <c r="J18" s="11" t="s">
        <v>3844</v>
      </c>
      <c r="K18" t="s">
        <v>4006</v>
      </c>
      <c r="N18" t="s">
        <v>3795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3840</v>
      </c>
      <c r="J19" s="11" t="s">
        <v>3840</v>
      </c>
      <c r="K19" t="s">
        <v>3962</v>
      </c>
      <c r="N19" t="s">
        <v>3779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3846</v>
      </c>
      <c r="J20" s="11" t="s">
        <v>3845</v>
      </c>
      <c r="K20" t="s">
        <v>3961</v>
      </c>
      <c r="N20" t="s">
        <v>4012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3934</v>
      </c>
      <c r="J21" s="11" t="s">
        <v>3936</v>
      </c>
      <c r="K21" t="s">
        <v>9</v>
      </c>
      <c r="N21" t="s">
        <v>3997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3935</v>
      </c>
      <c r="J22" s="11" t="s">
        <v>3937</v>
      </c>
      <c r="K22" t="s">
        <v>7</v>
      </c>
      <c r="N22" t="s">
        <v>3998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3944</v>
      </c>
      <c r="J23" s="11" t="s">
        <v>3945</v>
      </c>
      <c r="N23" t="s">
        <v>3792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3710</v>
      </c>
      <c r="J24" s="11" t="s">
        <v>3711</v>
      </c>
      <c r="N24" t="s">
        <v>3781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3839</v>
      </c>
      <c r="J25" s="11" t="s">
        <v>3837</v>
      </c>
      <c r="N25" t="s">
        <v>3993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3903</v>
      </c>
      <c r="J26" s="11" t="s">
        <v>3904</v>
      </c>
      <c r="N26" t="s">
        <v>3999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3891</v>
      </c>
      <c r="J27" s="11" t="s">
        <v>3892</v>
      </c>
      <c r="N27" t="s">
        <v>3793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3901</v>
      </c>
      <c r="J28" s="11" t="s">
        <v>3902</v>
      </c>
      <c r="N28" t="s">
        <v>4000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3708</v>
      </c>
      <c r="J29" s="11" t="s">
        <v>3709</v>
      </c>
      <c r="N29" t="s">
        <v>4021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3958</v>
      </c>
      <c r="J30" s="11" t="s">
        <v>3957</v>
      </c>
      <c r="N30" t="s">
        <v>3780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3841</v>
      </c>
      <c r="J31" s="11" t="s">
        <v>3842</v>
      </c>
      <c r="N31" t="s">
        <v>3776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3702</v>
      </c>
      <c r="J32" s="11" t="s">
        <v>18</v>
      </c>
      <c r="N32" t="s">
        <v>4001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3712</v>
      </c>
      <c r="J33" s="11" t="s">
        <v>3712</v>
      </c>
      <c r="N33" t="s">
        <v>3775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3847</v>
      </c>
      <c r="J34" s="11" t="s">
        <v>3847</v>
      </c>
      <c r="N34" t="s">
        <v>3984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3713</v>
      </c>
      <c r="J35" s="11" t="s">
        <v>3714</v>
      </c>
      <c r="N35" t="s">
        <v>3794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3782</v>
      </c>
      <c r="J36" s="11" t="s">
        <v>3783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3967</v>
      </c>
      <c r="J37" s="11" t="s">
        <v>3968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3715</v>
      </c>
      <c r="J38" s="11" t="s">
        <v>3716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3717</v>
      </c>
      <c r="J39" s="11" t="s">
        <v>3718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3905</v>
      </c>
      <c r="J40" s="11" t="s">
        <v>3906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3907</v>
      </c>
      <c r="J41" s="11" t="s">
        <v>3908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3719</v>
      </c>
      <c r="J42" s="11" t="s">
        <v>3720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3854</v>
      </c>
      <c r="J43" s="11" t="s">
        <v>3854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3" t="s">
        <v>3851</v>
      </c>
      <c r="J45" s="11" t="s">
        <v>3850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3721</v>
      </c>
      <c r="J46" s="11" t="s">
        <v>3722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3946</v>
      </c>
      <c r="J47" s="11" t="s">
        <v>3947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3974</v>
      </c>
      <c r="J48" s="11" t="s">
        <v>3975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3698</v>
      </c>
      <c r="J49" s="11" t="s">
        <v>14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3723</v>
      </c>
      <c r="J50" s="11" t="s">
        <v>3724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4022</v>
      </c>
      <c r="J51" s="11" t="s">
        <v>4023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3" t="s">
        <v>3879</v>
      </c>
      <c r="J52" s="11" t="s">
        <v>3880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3725</v>
      </c>
      <c r="J53" s="11" t="s">
        <v>3726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3774</v>
      </c>
      <c r="J54" s="11" t="s">
        <v>3771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3883</v>
      </c>
      <c r="J55" s="11" t="s">
        <v>3884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3940</v>
      </c>
      <c r="J56" s="11" t="s">
        <v>3941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3700</v>
      </c>
      <c r="J57" s="11" t="s">
        <v>16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4013</v>
      </c>
      <c r="J58" s="11" t="s">
        <v>4014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3727</v>
      </c>
      <c r="J59" s="11" t="s">
        <v>3727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3767</v>
      </c>
      <c r="J60" s="11" t="s">
        <v>3768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3769</v>
      </c>
      <c r="J61" s="11" t="s">
        <v>3770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3909</v>
      </c>
      <c r="J62" s="11" t="s">
        <v>3910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3728</v>
      </c>
      <c r="J63" s="11" t="s">
        <v>3729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3991</v>
      </c>
      <c r="J64" s="11" t="s">
        <v>3992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3697</v>
      </c>
      <c r="J65" s="11" t="s">
        <v>13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3911</v>
      </c>
      <c r="J66" s="11" t="s">
        <v>3912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3" t="s">
        <v>3893</v>
      </c>
      <c r="J67" s="11" t="s">
        <v>3855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3730</v>
      </c>
      <c r="J68" s="11" t="s">
        <v>3731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4015</v>
      </c>
      <c r="J69" s="11" t="s">
        <v>4016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3694</v>
      </c>
      <c r="J70" s="11" t="s">
        <v>10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3695</v>
      </c>
      <c r="J71" s="11" t="s">
        <v>11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3976</v>
      </c>
      <c r="J72" s="11" t="s">
        <v>3977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4017</v>
      </c>
      <c r="J73" s="11" t="s">
        <v>4018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3696</v>
      </c>
      <c r="J74" s="11" t="s">
        <v>12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3765</v>
      </c>
      <c r="J75" s="11" t="s">
        <v>3969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3913</v>
      </c>
      <c r="J76" s="11" t="s">
        <v>3914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3972</v>
      </c>
      <c r="J77" s="11" t="s">
        <v>3973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3887</v>
      </c>
      <c r="J78" s="11" t="s">
        <v>3888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3766</v>
      </c>
      <c r="J79" s="11" t="s">
        <v>3732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3948</v>
      </c>
      <c r="J80" s="11" t="s">
        <v>3949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3733</v>
      </c>
      <c r="J81" s="11" t="s">
        <v>3734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3858</v>
      </c>
      <c r="J82" s="11" t="s">
        <v>3859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3856</v>
      </c>
      <c r="J83" s="11" t="s">
        <v>3857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3" t="s">
        <v>3860</v>
      </c>
      <c r="J84" s="11" t="s">
        <v>3861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3986</v>
      </c>
      <c r="J85" s="11" t="s">
        <v>3987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3970</v>
      </c>
      <c r="J86" s="11" t="s">
        <v>3971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3889</v>
      </c>
      <c r="J87" s="11" t="s">
        <v>3890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3703</v>
      </c>
      <c r="J88" s="11" t="s">
        <v>19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3735</v>
      </c>
      <c r="J89" s="11" t="s">
        <v>3735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" t="s">
        <v>3978</v>
      </c>
      <c r="J90" s="11" t="s">
        <v>3979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3784</v>
      </c>
      <c r="J91" s="11" t="s">
        <v>3736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3989</v>
      </c>
      <c r="J92" s="11" t="s">
        <v>3990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3915</v>
      </c>
      <c r="J93" s="11" t="s">
        <v>3916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3917</v>
      </c>
      <c r="J94" s="11" t="s">
        <v>3918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3919</v>
      </c>
      <c r="J95" s="11" t="s">
        <v>3920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3" t="s">
        <v>3862</v>
      </c>
      <c r="J96" s="11" t="s">
        <v>3863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3885</v>
      </c>
      <c r="J97" s="11" t="s">
        <v>3886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3864</v>
      </c>
      <c r="J98" s="11" t="s">
        <v>3865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3737</v>
      </c>
      <c r="J99" s="11" t="s">
        <v>3738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" t="s">
        <v>3921</v>
      </c>
      <c r="J100" s="11" t="s">
        <v>3922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" t="s">
        <v>3950</v>
      </c>
      <c r="J101" s="11" t="s">
        <v>3951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3739</v>
      </c>
      <c r="J102" s="11" t="s">
        <v>3740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3866</v>
      </c>
      <c r="J103" s="11" t="s">
        <v>3923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3772</v>
      </c>
      <c r="J104" s="11" t="s">
        <v>3773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3867</v>
      </c>
      <c r="J105" s="11" t="s">
        <v>3868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3" t="s">
        <v>3954</v>
      </c>
      <c r="J106" s="11" t="s">
        <v>3955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3" t="s">
        <v>3869</v>
      </c>
      <c r="J107" s="11" t="s">
        <v>3870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3" t="s">
        <v>3871</v>
      </c>
      <c r="J108" s="11" t="s">
        <v>3924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3699</v>
      </c>
      <c r="J109" s="11" t="s">
        <v>15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3741</v>
      </c>
      <c r="J110" s="11" t="s">
        <v>3742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3878</v>
      </c>
      <c r="J111" s="11" t="s">
        <v>3877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" t="s">
        <v>4024</v>
      </c>
      <c r="J112" s="11" t="s">
        <v>4025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3" t="s">
        <v>3876</v>
      </c>
      <c r="J113" s="11" t="s">
        <v>3876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3" t="s">
        <v>3925</v>
      </c>
      <c r="J114" s="11" t="s">
        <v>3926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3" t="s">
        <v>3927</v>
      </c>
      <c r="J115" s="11" t="s">
        <v>3928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3" t="s">
        <v>3952</v>
      </c>
      <c r="J116" s="11" t="s">
        <v>3953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3" t="s">
        <v>3963</v>
      </c>
      <c r="J117" s="11" t="s">
        <v>3964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3" t="s">
        <v>3872</v>
      </c>
      <c r="J118" s="11" t="s">
        <v>3873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3" t="s">
        <v>3874</v>
      </c>
      <c r="J119" s="11" t="s">
        <v>3875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" t="s">
        <v>3693</v>
      </c>
      <c r="J120" s="11" t="s">
        <v>3748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" t="s">
        <v>3701</v>
      </c>
      <c r="J121" s="11" t="s">
        <v>17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" t="s">
        <v>3988</v>
      </c>
      <c r="J122" s="11" t="s">
        <v>3929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" t="s">
        <v>4019</v>
      </c>
      <c r="J123" s="11" t="s">
        <v>4020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" t="s">
        <v>3965</v>
      </c>
      <c r="J124" s="11" t="s">
        <v>3966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3743</v>
      </c>
      <c r="J125" s="11" t="s">
        <v>3744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3" t="s">
        <v>3881</v>
      </c>
      <c r="J126" s="11" t="s">
        <v>3882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/>
      <c r="J127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/>
      <c r="J128"/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/>
      <c r="J129"/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/>
      <c r="J130"/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/>
      <c r="J131"/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/>
      <c r="J132"/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2024-11-19T16:43:13Z</dcterms:modified>
</cp:coreProperties>
</file>