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2EE59A8C-2B04-4BC4-93AA-9A272613DCD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C6" i="7"/>
  <c r="E6" i="7" s="1"/>
  <c r="C41" i="7"/>
  <c r="E39" i="7"/>
  <c r="E37" i="7"/>
  <c r="D24" i="7"/>
  <c r="D22" i="7"/>
  <c r="D20" i="7"/>
  <c r="C18" i="7"/>
  <c r="C26" i="7" s="1"/>
  <c r="E7" i="7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<sst xmlns="http://schemas.openxmlformats.org/spreadsheetml/2006/main" count="366" uniqueCount="226">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</sst>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topLeftCell="A4" workbookViewId="0">
      <selection activeCell="A19" sqref="A19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B15" sqref="B15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1856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1856</v>
      </c>
      <c r="D18" s="83">
        <f>IFERROR(+D17/C17,"-")</f>
        <v>1.236</v>
      </c>
      <c r="E18" s="45">
        <f>IFERROR(C18*D18,"-")</f>
        <v>2294.0160000000001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1856</v>
      </c>
      <c r="D20" s="84">
        <f>+C19*D19/1000</f>
        <v>3.7499999999999999E-2</v>
      </c>
      <c r="E20" s="45">
        <f>C20*D20</f>
        <v>69.599999999999994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1856</v>
      </c>
      <c r="D22" s="84">
        <f>+C21*D21/1000</f>
        <v>0.06</v>
      </c>
      <c r="E22" s="45">
        <f>C22*D22</f>
        <v>111.36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1856</v>
      </c>
      <c r="D24" s="84">
        <f>+C23*D23/1000</f>
        <v>7.1999999999999995E-2</v>
      </c>
      <c r="E24" s="45">
        <f>C24*D24</f>
        <v>133.63199999999998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1856</v>
      </c>
      <c r="D26" s="84">
        <f>+C25*D25/1000</f>
        <v>1.2E-2</v>
      </c>
      <c r="E26" s="45">
        <f>C26*D26</f>
        <v>22.272000000000002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2630.88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1856</v>
      </c>
      <c r="D32" s="129">
        <v>0.5</v>
      </c>
      <c r="E32" s="41">
        <f>C32*D32</f>
        <v>928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928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1856</v>
      </c>
      <c r="D41" s="45">
        <f>E40</f>
        <v>1.22</v>
      </c>
      <c r="E41" s="45">
        <f>IFERROR(C41*D41,0)</f>
        <v>2264.3200000000002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2264.3200000000002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6006.5333333333338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16184.219231794872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16184.219231794872</v>
      </c>
      <c r="E19" s="41">
        <f>C19*D19/100</f>
        <v>3444.0018525259484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3444.0018525259484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3444.0018525259484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B21" sqref="B21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0.48992228887491063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0.21783570664773286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0.16448993764698791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7.9917628562211716E-3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6.1480453768535059E-2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3.8124427955433575E-2</v>
      </c>
    </row>
    <row r="9" spans="1:3" x14ac:dyDescent="0.25">
      <c r="A9" s="172" t="s">
        <v>192</v>
      </c>
      <c r="B9" s="148">
        <f>SUM(B10:B15)</f>
        <v>7152.3944444444442</v>
      </c>
      <c r="C9" s="176">
        <f t="shared" si="0"/>
        <v>0.34429412462887071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1.4843549197996216E-2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4.0314657086711642E-2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8.8250990637577728E-3</v>
      </c>
    </row>
    <row r="13" spans="1:3" x14ac:dyDescent="0.25">
      <c r="A13" s="174" t="s">
        <v>196</v>
      </c>
      <c r="B13" s="149">
        <f>'Impostos e manutenção'!F28</f>
        <v>2630.88</v>
      </c>
      <c r="C13" s="177">
        <f t="shared" si="0"/>
        <v>0.12664241795377665</v>
      </c>
    </row>
    <row r="14" spans="1:3" x14ac:dyDescent="0.25">
      <c r="A14" s="174" t="s">
        <v>197</v>
      </c>
      <c r="B14" s="149">
        <f>'Impostos e manutenção'!F33</f>
        <v>928</v>
      </c>
      <c r="C14" s="177">
        <f t="shared" si="0"/>
        <v>4.4671046897275711E-2</v>
      </c>
    </row>
    <row r="15" spans="1:3" x14ac:dyDescent="0.25">
      <c r="A15" s="174" t="s">
        <v>198</v>
      </c>
      <c r="B15" s="149">
        <f>'Impostos e manutenção'!F42</f>
        <v>2264.3200000000002</v>
      </c>
      <c r="C15" s="177">
        <f t="shared" si="0"/>
        <v>0.10899735442935274</v>
      </c>
    </row>
    <row r="16" spans="1:3" x14ac:dyDescent="0.25">
      <c r="A16" s="172" t="s">
        <v>199</v>
      </c>
      <c r="B16" s="148">
        <f>BDI!F22</f>
        <v>3444.0018525259484</v>
      </c>
      <c r="C16" s="173">
        <f t="shared" si="0"/>
        <v>0.1657835864962188</v>
      </c>
    </row>
    <row r="17" spans="1:4" ht="15.75" thickBot="1" x14ac:dyDescent="0.3">
      <c r="A17" s="178" t="s">
        <v>200</v>
      </c>
      <c r="B17" s="179">
        <f>SUM(B3+B9+B16)</f>
        <v>20774.082195431929</v>
      </c>
      <c r="C17" s="180">
        <f>C3+C9+C16</f>
        <v>1</v>
      </c>
    </row>
    <row r="20" spans="1:4" x14ac:dyDescent="0.25">
      <c r="A20" s="185" t="s">
        <v>219</v>
      </c>
      <c r="B20" s="186">
        <v>1856</v>
      </c>
    </row>
    <row r="21" spans="1:4" x14ac:dyDescent="0.25">
      <c r="A21" s="185" t="s">
        <v>218</v>
      </c>
      <c r="C21" s="189">
        <f>B17/B20</f>
        <v>11.192932217366341</v>
      </c>
    </row>
    <row r="22" spans="1:4" x14ac:dyDescent="0.25">
      <c r="B22" s="127">
        <v>92.8</v>
      </c>
      <c r="C22" s="194">
        <v>200</v>
      </c>
      <c r="D22">
        <f>B22*C22</f>
        <v>18560</v>
      </c>
    </row>
    <row r="24" spans="1:4" x14ac:dyDescent="0.25">
      <c r="B24" s="127" t="s">
        <v>223</v>
      </c>
      <c r="C24" s="3">
        <f>B20*C21</f>
        <v>20774.082195431929</v>
      </c>
    </row>
    <row r="25" spans="1:4" x14ac:dyDescent="0.25">
      <c r="B25" s="127" t="s">
        <v>224</v>
      </c>
      <c r="C25" s="3">
        <f>C21*D22</f>
        <v>207740.82195431928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2026-01-22T14:29:05Z</dcterms:modified>
</cp:coreProperties>
</file>