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8_{BD9FBF5A-9AC9-491E-8FC4-4645BED9879F}" xr6:coauthVersionLast="47" xr6:coauthVersionMax="47" xr10:uidLastSave="{00000000-0000-0000-0000-000000000000}"/>
  <bookViews>
    <workbookView xWindow="-120" yWindow="-120" windowWidth="20730" windowHeight="1104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E12" i="6"/>
  <c r="H12" i="6" s="1"/>
  <c r="B15" i="3" l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7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9" i="3" s="1"/>
  <c r="E13" i="6"/>
  <c r="H13" i="6" s="1"/>
  <c r="O13" i="3"/>
  <c r="B20" i="3" l="1"/>
  <c r="B21" i="3" s="1"/>
  <c r="B22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/>
  <c r="B35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36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7" i="3" l="1"/>
  <c r="B13" i="6"/>
  <c r="C6" i="6" s="1"/>
  <c r="B7" i="2" s="1"/>
  <c r="B38" i="3" l="1"/>
  <c r="B39" i="3"/>
  <c r="B40" i="3" l="1"/>
  <c r="B41" i="3"/>
  <c r="B42" i="3" s="1"/>
  <c r="B43" i="3" l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C6" i="3" l="1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<sst xmlns="http://schemas.openxmlformats.org/spreadsheetml/2006/main" count="15327" uniqueCount="4127">
  <si>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</si>
  <si>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</si>
  <si>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</si>
  <si>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</si>
  <si>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</si>
  <si>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</si>
  <si>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</si>
  <si>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</si>
  <si>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</si>
  <si>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</si>
  <si>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</si>
  <si>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</si>
  <si>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</si>
  <si>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</si>
  <si>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</si>
  <si>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</si>
  <si>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</si>
  <si>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</si>
  <si>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</si>
  <si>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</si>
  <si>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</si>
  <si>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</si>
  <si>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</si>
  <si>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</si>
  <si>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</si>
  <si>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</si>
  <si>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</si>
  <si>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</si>
  <si>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</si>
  <si>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</si>
  <si>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</si>
  <si>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</si>
  <si>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</si>
  <si>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</si>
  <si>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</si>
  <si>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</si>
  <si>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</si>
  <si>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</si>
  <si>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</si>
  <si>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</si>
  <si>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</si>
  <si>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</si>
  <si>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</si>
  <si>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</si>
  <si>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</si>
  <si>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</si>
  <si>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</si>
  <si>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</si>
  <si>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</si>
  <si>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</si>
  <si>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</si>
  <si>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</si>
  <si>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</si>
  <si>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</si>
  <si>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</si>
  <si>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</si>
  <si>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</si>
  <si>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</si>
  <si>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</si>
  <si>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</si>
  <si>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</si>
  <si>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</si>
  <si>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</si>
  <si>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</si>
  <si>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</si>
  <si>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</si>
  <si>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</si>
  <si>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</si>
  <si>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</si>
  <si>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</si>
  <si>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</si>
  <si>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</si>
  <si>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</si>
  <si>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</si>
  <si>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</si>
  <si>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</si>
  <si>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</si>
  <si>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</si>
  <si>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</si>
  <si>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</si>
  <si>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</si>
  <si>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</si>
  <si>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</si>
  <si>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</si>
  <si>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</si>
  <si>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</si>
  <si>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</si>
  <si>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</si>
  <si>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</si>
  <si>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</si>
  <si>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</si>
  <si>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</si>
  <si>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</si>
  <si>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</si>
  <si>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</si>
  <si>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</si>
  <si>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</si>
  <si>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</si>
  <si>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</si>
  <si>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</si>
  <si>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</si>
  <si>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</si>
  <si>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</si>
  <si>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</si>
  <si>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</si>
  <si>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</si>
  <si>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</si>
  <si>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</si>
  <si>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</si>
  <si>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</si>
  <si>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</si>
  <si>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</si>
  <si>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</si>
  <si>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</si>
  <si>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</si>
  <si>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</si>
  <si>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</si>
  <si>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</si>
  <si>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</si>
  <si>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</si>
  <si>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</si>
  <si>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</si>
  <si>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</si>
  <si>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</si>
  <si>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</si>
  <si>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</si>
  <si>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</si>
  <si>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</si>
  <si>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</si>
  <si>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</si>
  <si>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</si>
  <si>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</si>
  <si>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</si>
  <si>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</si>
  <si>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</si>
  <si>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</si>
  <si>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</si>
  <si>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</si>
  <si>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</si>
  <si>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</si>
  <si>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</si>
  <si>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</si>
  <si>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</si>
  <si>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</si>
  <si>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</si>
  <si>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</si>
  <si>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</si>
  <si>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</si>
  <si>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</si>
  <si>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</si>
  <si>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</si>
  <si>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</si>
  <si>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</si>
  <si>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</si>
  <si>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</si>
  <si>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</si>
  <si>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</si>
  <si>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</si>
  <si>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</si>
  <si>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</si>
  <si>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</si>
  <si>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</si>
  <si>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</si>
  <si>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</si>
  <si>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</si>
  <si>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</si>
  <si>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</si>
  <si>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</si>
  <si>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</si>
  <si>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</si>
  <si>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</si>
  <si>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</si>
  <si>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</si>
  <si>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</si>
  <si>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</si>
  <si>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</si>
  <si>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</si>
  <si>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</si>
  <si>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</si>
  <si>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</si>
  <si>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</si>
  <si>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</si>
  <si>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</si>
  <si>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</si>
  <si>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</si>
  <si>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</si>
  <si>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</si>
  <si>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</si>
  <si>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</si>
  <si>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</si>
  <si>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</si>
  <si>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</si>
  <si>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</si>
  <si>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</si>
  <si>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</si>
  <si>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</si>
  <si>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</si>
  <si>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</si>
  <si>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</si>
  <si>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</si>
  <si>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</si>
  <si>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</si>
  <si>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</si>
  <si>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</si>
  <si>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</si>
  <si>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</si>
  <si>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</si>
  <si>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</si>
  <si>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</si>
  <si>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</si>
  <si>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</si>
  <si>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</si>
  <si>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</si>
  <si>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</si>
  <si>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</si>
  <si>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</si>
  <si>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</si>
  <si>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</si>
  <si>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</si>
  <si>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</si>
  <si>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</si>
  <si>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</si>
  <si>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</si>
  <si>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</si>
  <si>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</si>
  <si>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</si>
  <si>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</si>
  <si>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</si>
  <si>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</si>
  <si>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</si>
  <si>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</si>
  <si>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</si>
  <si>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</si>
  <si>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</si>
  <si>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</si>
  <si>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</si>
  <si>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</si>
  <si>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</si>
  <si>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</si>
  <si>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</si>
  <si>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</si>
  <si>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</si>
  <si>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</si>
  <si>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</si>
  <si>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</si>
  <si>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</si>
  <si>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</si>
  <si>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</si>
  <si>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</si>
  <si>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</si>
  <si>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</si>
  <si>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</si>
  <si>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</si>
  <si>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</si>
  <si>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</si>
  <si>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</si>
  <si>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</si>
  <si>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</si>
  <si>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</si>
  <si>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</si>
  <si>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</si>
  <si>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</si>
  <si>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</si>
  <si>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</si>
  <si>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</si>
  <si>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</si>
  <si>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</si>
  <si>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</si>
  <si>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</si>
  <si>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</si>
  <si>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</si>
  <si>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</si>
  <si>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</si>
  <si>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</si>
  <si>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</si>
  <si>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</si>
  <si>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</si>
  <si>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</si>
  <si>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</si>
  <si>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</si>
  <si>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</si>
  <si>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</si>
  <si>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</si>
  <si>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</si>
  <si>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</si>
  <si>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</si>
  <si>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</si>
  <si>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</si>
  <si>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</si>
  <si>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</si>
  <si>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</si>
  <si>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</si>
  <si>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</si>
  <si>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</si>
  <si>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</si>
  <si>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</si>
  <si>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</si>
  <si>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</si>
  <si>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</si>
  <si>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</si>
  <si>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</si>
  <si>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</si>
  <si>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</si>
  <si>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</si>
  <si>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</si>
  <si>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</si>
  <si>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</si>
  <si>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</si>
  <si>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</si>
  <si>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</si>
  <si>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</si>
  <si>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</si>
  <si>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</si>
  <si>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</si>
  <si>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</si>
  <si>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</si>
  <si>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</si>
  <si>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</si>
  <si>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</si>
  <si>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</si>
  <si>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</si>
  <si>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</si>
  <si>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</si>
  <si>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</si>
  <si>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</si>
  <si>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</si>
  <si>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</si>
  <si>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</si>
  <si>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</si>
  <si>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</si>
  <si>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</si>
  <si>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</si>
  <si>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</si>
  <si>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</si>
  <si>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</si>
  <si>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</si>
  <si>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</si>
  <si>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</si>
  <si>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</si>
  <si>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</si>
  <si>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</si>
  <si>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</si>
  <si>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</si>
  <si>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</si>
  <si>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</si>
  <si>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</si>
  <si>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</si>
  <si>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</si>
  <si>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</si>
  <si>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</si>
  <si>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</si>
  <si>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</si>
  <si>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</si>
  <si>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</si>
  <si>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</si>
  <si>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</si>
  <si>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</si>
  <si>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</si>
  <si>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</si>
  <si>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</si>
  <si>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</si>
  <si>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</si>
  <si>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</si>
  <si>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</si>
  <si>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</si>
  <si>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</si>
  <si>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</si>
  <si>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</si>
  <si>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</si>
  <si>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</si>
  <si>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</si>
  <si>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</si>
  <si>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</si>
  <si>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</si>
  <si>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</si>
  <si>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</si>
  <si>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</si>
  <si>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</si>
  <si>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</si>
  <si>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</si>
  <si>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</si>
  <si>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</si>
  <si>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</si>
  <si>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</si>
  <si>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</si>
  <si>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</si>
  <si>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</si>
  <si>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</si>
  <si>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</si>
  <si>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</si>
  <si>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</si>
  <si>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</si>
  <si>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</si>
  <si>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</si>
  <si>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</si>
  <si>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</si>
  <si>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</si>
  <si>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</si>
  <si>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</si>
  <si>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</si>
  <si>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</si>
  <si>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</si>
  <si>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</si>
  <si>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</si>
  <si>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</si>
  <si>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</si>
  <si>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</si>
  <si>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</si>
  <si>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</si>
  <si>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</si>
  <si>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</si>
  <si>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</si>
  <si>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</si>
  <si>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</si>
  <si>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</si>
  <si>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</si>
  <si>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</si>
  <si>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</si>
  <si>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</si>
  <si>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</si>
  <si>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</si>
  <si>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</si>
  <si>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</si>
  <si>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</si>
  <si>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</si>
  <si>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</si>
  <si>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</si>
  <si>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</si>
  <si>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</si>
  <si>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</si>
  <si>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</si>
  <si>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</si>
  <si>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</si>
  <si>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</si>
  <si>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</si>
  <si>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</si>
  <si>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</si>
  <si>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</si>
  <si>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</si>
  <si>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</si>
  <si>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</si>
  <si>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</si>
  <si>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</si>
  <si>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</si>
  <si>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</si>
  <si>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</si>
  <si>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</si>
  <si>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</si>
  <si>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</si>
  <si>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</si>
  <si>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</si>
  <si>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</si>
  <si>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</si>
  <si>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</si>
  <si>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</si>
  <si>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</si>
  <si>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</si>
  <si>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</si>
  <si>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</si>
  <si>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</si>
  <si>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</si>
  <si>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</si>
  <si>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</si>
  <si>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</si>
  <si>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</si>
  <si>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</si>
  <si>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</si>
  <si>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</si>
  <si>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</si>
  <si>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</si>
  <si>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</si>
  <si>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</si>
  <si>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</si>
  <si>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</si>
  <si>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</si>
  <si>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</si>
  <si>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</si>
  <si>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</si>
  <si>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</si>
  <si>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</si>
  <si>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</si>
  <si>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</si>
  <si>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</si>
  <si>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</si>
  <si>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</si>
  <si>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</si>
  <si>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</si>
  <si>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</si>
  <si>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</si>
  <si>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</si>
  <si>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</si>
  <si>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</si>
  <si>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</si>
  <si>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</si>
  <si>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</si>
  <si>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</si>
  <si>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</si>
  <si>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</si>
  <si>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</si>
  <si>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</si>
  <si>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</si>
  <si>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</si>
  <si>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</si>
  <si>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</si>
  <si>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</si>
  <si>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</si>
  <si>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</si>
  <si>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</si>
  <si>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</si>
  <si>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</si>
  <si>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</si>
  <si>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</si>
  <si>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</si>
  <si>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</si>
  <si>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</si>
  <si>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</si>
  <si>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</si>
  <si>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</si>
  <si>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</si>
  <si>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</si>
  <si>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</si>
  <si>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</si>
  <si>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</si>
  <si>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</si>
  <si>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</si>
  <si>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</si>
  <si>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</si>
  <si>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</si>
  <si>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</si>
  <si>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</si>
  <si>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</si>
  <si>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</si>
  <si>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</si>
  <si>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</si>
  <si>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</si>
  <si>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</si>
  <si>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</si>
  <si>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</si>
  <si>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</si>
  <si>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</si>
  <si>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</si>
  <si>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</si>
  <si>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</si>
  <si>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</si>
  <si>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</si>
  <si>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</si>
  <si>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</si>
  <si>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</si>
  <si>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</si>
  <si>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</si>
  <si>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</si>
  <si>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</si>
  <si>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</si>
  <si>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</si>
  <si>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</si>
  <si>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</si>
  <si>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</si>
  <si>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</si>
  <si>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</si>
  <si>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</si>
  <si>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</si>
  <si>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</si>
  <si>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</si>
  <si>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</si>
  <si>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</si>
  <si>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</si>
  <si>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</si>
  <si>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</si>
  <si>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</si>
  <si>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</si>
  <si>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</si>
  <si>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</si>
  <si>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</si>
  <si>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</si>
  <si>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</si>
  <si>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</si>
  <si>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</si>
  <si>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</si>
  <si>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</si>
  <si>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</si>
  <si>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</si>
  <si>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</si>
  <si>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</si>
  <si>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</si>
  <si>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</si>
  <si>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</si>
  <si>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</si>
  <si>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</si>
  <si>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</si>
  <si>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</si>
  <si>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</si>
  <si>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</si>
  <si>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</si>
  <si>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</si>
  <si>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</si>
  <si>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</si>
  <si>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</si>
  <si>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</si>
  <si>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</si>
  <si>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</si>
  <si>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</si>
  <si>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</si>
  <si>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</si>
  <si>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</si>
  <si>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</si>
  <si>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</si>
  <si>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</si>
  <si>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</si>
  <si>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</si>
  <si>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</si>
  <si>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</si>
  <si>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</si>
  <si>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</si>
  <si>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</si>
  <si>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</si>
  <si>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</si>
  <si>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</si>
  <si>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</si>
  <si>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</si>
  <si>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</si>
  <si>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</si>
  <si>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</si>
  <si>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</si>
  <si>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</si>
  <si>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</si>
  <si>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</si>
  <si>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</si>
  <si>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</si>
  <si>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</si>
  <si>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</si>
  <si>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</si>
  <si>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</si>
  <si>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</si>
  <si>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</si>
  <si>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</si>
  <si>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</si>
  <si>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</si>
  <si>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</si>
  <si>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</si>
  <si>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</si>
  <si>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</si>
  <si>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</si>
  <si>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</si>
  <si>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</si>
  <si>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</si>
  <si>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</si>
  <si>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</si>
  <si>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</si>
  <si>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</si>
  <si>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</si>
  <si>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</si>
  <si>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</si>
  <si>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</si>
  <si>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</si>
  <si>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</si>
  <si>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</si>
  <si>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</si>
  <si>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</si>
  <si>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</si>
  <si>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</si>
  <si>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</si>
  <si>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</si>
  <si>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</si>
  <si>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</si>
  <si>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</si>
  <si>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</si>
  <si>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</si>
  <si>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</si>
  <si>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</si>
  <si>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</si>
  <si>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</si>
  <si>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</si>
  <si>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</si>
  <si>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</si>
  <si>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</si>
  <si>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</si>
  <si>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</si>
  <si>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</si>
  <si>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</si>
  <si>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</si>
  <si>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</si>
  <si>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</si>
  <si>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</si>
  <si>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</si>
  <si>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</si>
  <si>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</si>
  <si>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</si>
  <si>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</si>
  <si>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</si>
  <si>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</si>
  <si>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</si>
  <si>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</si>
  <si>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</si>
  <si>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</si>
  <si>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</si>
  <si>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</si>
  <si>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</si>
  <si>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</si>
  <si>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</si>
  <si>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</si>
  <si>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</si>
  <si>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</si>
  <si>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</si>
  <si>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</si>
  <si>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</si>
  <si>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</si>
  <si>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</si>
  <si>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</si>
  <si>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</si>
  <si>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</si>
  <si>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</si>
  <si>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</si>
  <si>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</si>
  <si>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</si>
  <si>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</si>
  <si>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</si>
  <si>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</si>
  <si>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</si>
  <si>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</si>
  <si>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</si>
  <si>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</si>
  <si>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</si>
  <si>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</si>
  <si>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</si>
  <si>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</si>
  <si>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</si>
  <si>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</si>
  <si>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</si>
  <si>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</si>
  <si>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</si>
  <si>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</si>
  <si>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</si>
  <si>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</si>
  <si>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</si>
  <si>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</si>
  <si>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</si>
  <si>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</si>
  <si>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</si>
  <si>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</si>
  <si>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</si>
  <si>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</si>
  <si>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</si>
  <si>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</si>
  <si>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</si>
  <si>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</si>
  <si>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</si>
  <si>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</si>
  <si>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</si>
  <si>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</si>
  <si>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</si>
  <si>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</si>
  <si>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</si>
  <si>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</si>
  <si>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</si>
  <si>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</si>
  <si>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</si>
  <si>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</si>
  <si>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</si>
  <si>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</si>
  <si>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</si>
  <si>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</si>
  <si>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</si>
  <si>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</si>
  <si>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</si>
  <si>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</si>
  <si>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</si>
  <si>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</si>
  <si>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</si>
  <si>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</si>
  <si>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</si>
  <si>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</si>
  <si>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</si>
  <si>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</si>
  <si>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</si>
  <si>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</si>
  <si>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</si>
  <si>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</si>
  <si>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</si>
  <si>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</si>
  <si>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</si>
  <si>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</si>
  <si>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</si>
  <si>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</si>
  <si>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</si>
  <si>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</si>
  <si>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</si>
  <si>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</si>
  <si>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</si>
  <si>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</si>
  <si>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</si>
  <si>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</si>
  <si>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</si>
  <si>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</si>
  <si>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</si>
  <si>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</si>
  <si>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</si>
  <si>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</si>
  <si>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</si>
  <si>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</si>
  <si>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</si>
  <si>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</si>
  <si>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</si>
  <si>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</si>
  <si>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</si>
  <si>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</si>
  <si>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</si>
  <si>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</si>
  <si>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</si>
  <si>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</si>
  <si>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</si>
  <si>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</si>
  <si>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</si>
  <si>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</si>
  <si>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</si>
  <si>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</si>
  <si>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</si>
  <si>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</si>
  <si>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</si>
  <si>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</si>
  <si>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</si>
  <si>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</si>
  <si>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</si>
  <si>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</si>
  <si>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</si>
  <si>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</si>
  <si>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</si>
  <si>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</si>
  <si>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</si>
  <si>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</si>
  <si>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</si>
  <si>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</si>
  <si>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</si>
  <si>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</si>
  <si>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</si>
  <si>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</si>
  <si>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</si>
  <si>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</si>
  <si>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</si>
  <si>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</si>
  <si>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</si>
  <si>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</si>
  <si>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</si>
  <si>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</si>
  <si>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</si>
  <si>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</si>
  <si>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</si>
  <si>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</si>
  <si>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</si>
  <si>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</si>
  <si>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</si>
  <si>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</si>
  <si>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</si>
  <si>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</si>
  <si>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</si>
  <si>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</si>
  <si>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</si>
  <si>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</si>
  <si>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</si>
  <si>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</si>
  <si>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</si>
  <si>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</si>
  <si>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</si>
  <si>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</si>
  <si>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</si>
  <si>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</si>
  <si>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</si>
  <si>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</si>
  <si>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</si>
  <si>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</si>
  <si>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</si>
  <si>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</si>
  <si>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</si>
  <si>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</si>
  <si>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</si>
  <si>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</si>
  <si>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</si>
  <si>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</si>
  <si>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</si>
  <si>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</si>
  <si>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</si>
  <si>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</si>
  <si>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</si>
  <si>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</si>
  <si>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</si>
  <si>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</si>
  <si>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</si>
  <si>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</si>
  <si>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</si>
  <si>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</si>
  <si>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</si>
  <si>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</si>
  <si>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</si>
  <si>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</si>
  <si>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</si>
  <si>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</si>
  <si>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</si>
  <si>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</si>
  <si>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</si>
  <si>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</si>
  <si>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</si>
  <si>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</si>
  <si>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</si>
  <si>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</si>
  <si>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</si>
  <si>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</si>
  <si>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</si>
  <si>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</si>
  <si>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</si>
  <si>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</si>
  <si>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</si>
  <si>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</si>
  <si>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</si>
  <si>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</si>
  <si>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</si>
  <si>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</si>
  <si>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</si>
  <si>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</si>
  <si>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</si>
  <si>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</si>
  <si>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</si>
  <si>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</si>
  <si>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</si>
  <si>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</si>
  <si>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</si>
  <si>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</si>
  <si>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</si>
  <si>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</si>
  <si>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</si>
  <si>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</si>
  <si>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</si>
  <si>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</si>
  <si>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</si>
  <si>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</si>
  <si>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</si>
  <si>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</si>
  <si>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</si>
  <si>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</si>
  <si>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</si>
  <si>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</si>
  <si>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</si>
  <si>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</si>
  <si>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</si>
  <si>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</si>
  <si>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</si>
  <si>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</si>
  <si>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</si>
  <si>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</si>
  <si>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</si>
  <si>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</si>
  <si>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</si>
  <si>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</si>
  <si>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</si>
  <si>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</si>
  <si>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</si>
  <si>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</si>
  <si>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</si>
  <si>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</si>
  <si>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</si>
  <si>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</si>
  <si>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</si>
  <si>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</si>
  <si>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</si>
  <si>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</si>
  <si>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</si>
  <si>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</si>
  <si>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</si>
  <si>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</si>
  <si>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</si>
  <si>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</si>
  <si>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</si>
  <si>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</si>
  <si>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</si>
  <si>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</si>
  <si>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</si>
  <si>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</si>
  <si>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</si>
  <si>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</si>
  <si>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</si>
  <si>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</si>
  <si>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</si>
  <si>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</si>
  <si>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</si>
  <si>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</si>
  <si>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</si>
  <si>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</si>
  <si>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</si>
  <si>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</si>
  <si>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</si>
  <si>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</si>
  <si>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</si>
  <si>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</si>
  <si>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</si>
  <si>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</si>
  <si>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</si>
  <si>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</si>
  <si>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</si>
  <si>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</si>
  <si>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</si>
  <si>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</si>
  <si>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</si>
  <si>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</si>
  <si>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</si>
  <si>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</si>
  <si>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</si>
  <si>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</si>
  <si>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</si>
  <si>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</si>
  <si>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</si>
  <si>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</si>
  <si>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</si>
  <si>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</si>
  <si>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</si>
  <si>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</si>
  <si>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</si>
  <si>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</si>
  <si>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</si>
  <si>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</si>
  <si>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</si>
  <si>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</si>
  <si>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</si>
  <si>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</si>
  <si>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</si>
  <si>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</si>
  <si>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</si>
  <si>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</si>
  <si>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</si>
  <si>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</si>
  <si>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</si>
  <si>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</si>
  <si>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</si>
  <si>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</si>
  <si>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</si>
  <si>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</si>
  <si>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</si>
  <si>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</si>
  <si>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</si>
  <si>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</si>
  <si>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</si>
  <si>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</si>
  <si>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</si>
  <si>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</si>
  <si>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</si>
  <si>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</si>
  <si>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</si>
  <si>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</si>
  <si>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</si>
  <si>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</si>
  <si>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</si>
  <si>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</si>
  <si>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</si>
  <si>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</si>
  <si>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</si>
  <si>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</si>
  <si>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</si>
  <si>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</si>
  <si>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</si>
  <si>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</si>
  <si>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</si>
  <si>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</si>
  <si>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</si>
  <si>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</si>
  <si>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</si>
  <si>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</si>
  <si>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</si>
  <si>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</si>
  <si>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</si>
  <si>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</si>
  <si>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</si>
  <si>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</si>
  <si>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</si>
  <si>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</si>
  <si>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</si>
  <si>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</si>
  <si>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</si>
  <si>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</si>
  <si>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</si>
  <si>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</si>
  <si>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</si>
  <si>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</si>
  <si>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</si>
  <si>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</si>
  <si>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</si>
  <si>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</si>
  <si>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</si>
  <si>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</si>
  <si>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</si>
  <si>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</si>
  <si>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</si>
  <si>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</si>
  <si>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</si>
  <si>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</si>
  <si>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</si>
  <si>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</si>
  <si>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</si>
  <si>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</si>
  <si>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</si>
  <si>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</si>
  <si>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</si>
  <si>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</si>
  <si>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</si>
  <si>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</si>
  <si>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</si>
  <si>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</si>
  <si>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</si>
  <si>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</si>
  <si>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</si>
  <si>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</si>
  <si>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</si>
  <si>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</si>
  <si>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</si>
  <si>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</si>
  <si>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</si>
  <si>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</si>
  <si>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</si>
  <si>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</si>
  <si>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</si>
  <si>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</si>
  <si>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</si>
  <si>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</si>
  <si>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</si>
  <si>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</si>
  <si>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</si>
  <si>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</si>
  <si>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</si>
  <si>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</si>
  <si>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</si>
  <si>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</si>
  <si>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</si>
  <si>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</si>
  <si>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</si>
  <si>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</si>
  <si>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</si>
  <si>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</si>
  <si>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</si>
  <si>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</si>
  <si>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</si>
  <si>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</si>
  <si>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</si>
  <si>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</si>
  <si>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</si>
  <si>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</si>
  <si>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</si>
  <si>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</si>
  <si>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</si>
  <si>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</si>
  <si>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</si>
  <si>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</si>
  <si>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</si>
  <si>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</si>
  <si>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</si>
  <si>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</si>
  <si>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</si>
  <si>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</si>
  <si>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</si>
  <si>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</si>
  <si>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</si>
  <si>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</si>
  <si>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</si>
  <si>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</si>
  <si>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</si>
  <si>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</si>
  <si>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</si>
  <si>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</si>
  <si>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</si>
  <si>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</si>
  <si>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</si>
  <si>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</si>
  <si>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</si>
  <si>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</si>
  <si>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</si>
  <si>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</si>
  <si>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</si>
  <si>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</si>
  <si>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</si>
  <si>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</si>
  <si>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</si>
  <si>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</si>
  <si>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</si>
  <si>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</si>
  <si>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</si>
  <si>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</si>
  <si>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</si>
  <si>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</si>
  <si>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</si>
  <si>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</si>
  <si>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</si>
  <si>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</si>
  <si>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</si>
  <si>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</si>
  <si>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</si>
  <si>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</si>
  <si>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</si>
  <si>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</si>
  <si>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</si>
  <si>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</si>
  <si>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</si>
  <si>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</si>
  <si>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</si>
  <si>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</si>
  <si>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</si>
  <si>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</si>
  <si>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</si>
  <si>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</si>
  <si>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</si>
  <si>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</si>
  <si>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</si>
  <si>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</si>
  <si>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</si>
  <si>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</si>
  <si>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</si>
  <si>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</si>
  <si>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</si>
  <si>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</si>
  <si>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</si>
  <si>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</si>
  <si>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</si>
  <si>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</si>
  <si>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</si>
  <si>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</si>
  <si>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</si>
  <si>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</si>
  <si>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</si>
  <si>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</si>
  <si>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</si>
  <si>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</si>
  <si>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</si>
  <si>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</si>
  <si>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</si>
  <si>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</si>
  <si>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</si>
  <si>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</si>
  <si>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</si>
  <si>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</si>
  <si>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</si>
  <si>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</si>
  <si>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</si>
  <si>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</si>
  <si>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</si>
  <si>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</si>
  <si>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</si>
  <si>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</si>
  <si>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</si>
  <si>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</si>
  <si>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</si>
  <si>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</si>
  <si>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</si>
  <si>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</si>
  <si>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</si>
  <si>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</si>
  <si>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</si>
  <si>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</si>
  <si>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</si>
  <si>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</si>
  <si>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</si>
  <si>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</si>
  <si>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</si>
  <si>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</si>
  <si>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</si>
  <si>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</si>
  <si>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</si>
  <si>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</si>
  <si>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</si>
  <si>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</si>
  <si>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</si>
  <si>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</si>
  <si>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</si>
  <si>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</si>
  <si>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</si>
  <si>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</si>
  <si>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</si>
  <si>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</si>
  <si>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</si>
  <si>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</si>
  <si>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</si>
  <si>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</si>
  <si>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</si>
  <si>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</si>
  <si>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</si>
  <si>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</si>
  <si>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</si>
  <si>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</si>
  <si>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</si>
  <si>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</si>
  <si>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</si>
  <si>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</si>
  <si>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</si>
  <si>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</si>
  <si>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</si>
  <si>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</si>
  <si>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</si>
  <si>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</si>
  <si>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</si>
  <si>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</si>
  <si>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</si>
  <si>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</si>
  <si>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</si>
  <si>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</si>
  <si>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</si>
  <si>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</si>
  <si>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</si>
  <si>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</si>
  <si>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</si>
  <si>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</si>
  <si>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</si>
  <si>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</si>
  <si>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</si>
  <si>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</si>
  <si>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</si>
  <si>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</si>
  <si>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</si>
  <si>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</si>
  <si>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</si>
  <si>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</si>
  <si>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</si>
  <si>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</si>
  <si>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</si>
  <si>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</si>
  <si>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</si>
  <si>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</si>
  <si>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</si>
  <si>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</si>
  <si>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</si>
  <si>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</si>
  <si>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</si>
  <si>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</si>
  <si>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</si>
  <si>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</si>
  <si>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</si>
  <si>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</si>
  <si>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</si>
  <si>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</si>
  <si>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</si>
  <si>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</si>
  <si>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</si>
  <si>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</si>
  <si>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</si>
  <si>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</si>
  <si>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</si>
  <si>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</si>
  <si>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</si>
  <si>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</si>
  <si>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</si>
  <si>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</si>
  <si>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</si>
  <si>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</si>
  <si>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</si>
  <si>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</si>
  <si>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</si>
  <si>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</si>
  <si>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</si>
  <si>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</si>
  <si>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</si>
  <si>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</si>
  <si>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</si>
  <si>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</si>
  <si>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</si>
  <si>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</si>
  <si>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</si>
  <si>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</si>
  <si>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</si>
  <si>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</si>
  <si>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</si>
  <si>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</si>
  <si>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</si>
  <si>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</si>
  <si>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</si>
  <si>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</si>
  <si>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</si>
  <si>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</si>
  <si>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</si>
  <si>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</si>
  <si>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</si>
  <si>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</si>
  <si>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</si>
  <si>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</si>
  <si>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</si>
  <si>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</si>
  <si>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</si>
  <si>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</si>
  <si>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</si>
  <si>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</si>
  <si>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</si>
  <si>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</si>
  <si>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</si>
  <si>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</si>
  <si>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</si>
  <si>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</si>
  <si>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</si>
  <si>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</si>
  <si>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</si>
  <si>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</si>
  <si>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</si>
  <si>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</si>
  <si>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</si>
  <si>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</si>
  <si>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</si>
  <si>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</si>
  <si>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</si>
  <si>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</si>
  <si>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</si>
  <si>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</si>
  <si>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</si>
  <si>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</si>
  <si>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</si>
  <si>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</si>
  <si>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</si>
  <si>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</si>
  <si>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</si>
  <si>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</si>
  <si>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</si>
  <si>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</si>
  <si>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</si>
  <si>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</si>
  <si>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</si>
  <si>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</si>
  <si>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</si>
  <si>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</si>
  <si>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</si>
  <si>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</si>
  <si>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</si>
  <si>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</si>
  <si>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</si>
  <si>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</si>
  <si>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</si>
  <si>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</si>
  <si>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</si>
  <si>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</si>
  <si>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</si>
  <si>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</si>
  <si>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</si>
  <si>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</si>
  <si>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</si>
  <si>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</si>
  <si>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</si>
  <si>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</si>
  <si>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</si>
  <si>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</si>
  <si>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</si>
  <si>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</si>
  <si>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</si>
  <si>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</si>
  <si>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</si>
  <si>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</si>
  <si>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</si>
  <si>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</si>
  <si>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</si>
  <si>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</si>
  <si>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</si>
  <si>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</si>
  <si>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</si>
  <si>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</si>
  <si>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</si>
  <si>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</si>
  <si>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</si>
  <si>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</si>
  <si>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</si>
  <si>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</si>
  <si>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</si>
  <si>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</si>
  <si>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</si>
  <si>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</si>
  <si>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</si>
  <si>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</si>
  <si>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</si>
  <si>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</si>
  <si>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</si>
  <si>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</si>
  <si>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</si>
  <si>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</si>
  <si>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</si>
  <si>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</si>
  <si>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</si>
  <si>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</si>
  <si>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</si>
  <si>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</si>
  <si>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</si>
  <si>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</si>
  <si>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</si>
  <si>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</si>
  <si>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</si>
  <si>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</si>
  <si>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</si>
  <si>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</si>
  <si>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</si>
  <si>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</si>
  <si>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</si>
  <si>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</si>
  <si>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</si>
  <si>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</si>
  <si>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</si>
  <si>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</si>
  <si>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</si>
  <si>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</si>
  <si>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</si>
  <si>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</si>
  <si>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</si>
  <si>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</si>
  <si>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</si>
  <si>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</si>
  <si>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</si>
  <si>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</si>
  <si>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</si>
  <si>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</si>
  <si>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</si>
  <si>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</si>
  <si>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</si>
  <si>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</si>
  <si>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</si>
  <si>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</si>
  <si>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</si>
  <si>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</si>
  <si>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</si>
  <si>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</si>
  <si>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</si>
  <si>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</si>
  <si>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</si>
  <si>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</si>
  <si>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</si>
  <si>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</si>
  <si>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</si>
  <si>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</si>
  <si>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</si>
  <si>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</si>
  <si>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</si>
  <si>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</si>
  <si>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</si>
  <si>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</si>
  <si>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</si>
  <si>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</si>
  <si>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</si>
  <si>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</si>
  <si>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</si>
  <si>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</si>
  <si>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</si>
  <si>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</si>
  <si>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</si>
  <si>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</si>
  <si>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</si>
  <si>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</si>
  <si>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</si>
  <si>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</si>
  <si>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</si>
  <si>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</si>
  <si>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</si>
  <si>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</si>
  <si>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</si>
  <si>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</si>
  <si>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</si>
  <si>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</si>
  <si>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</si>
  <si>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</si>
  <si>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</si>
  <si>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</si>
  <si>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</si>
  <si>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</si>
  <si>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</si>
  <si>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</si>
  <si>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</si>
  <si>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</si>
  <si>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</si>
  <si>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</si>
  <si>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</si>
  <si>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</si>
  <si>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</si>
  <si>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</si>
  <si>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</si>
  <si>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</si>
  <si>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</si>
  <si>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</si>
  <si>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</si>
  <si>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</si>
  <si>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</si>
  <si>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</si>
  <si>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</si>
  <si>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</si>
  <si>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</si>
  <si>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</si>
  <si>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</si>
  <si>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</si>
  <si>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</si>
  <si>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</si>
  <si>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</si>
  <si>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</si>
  <si>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</si>
  <si>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</si>
  <si>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</si>
  <si>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</si>
  <si>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</si>
  <si>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</si>
  <si>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</si>
  <si>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</si>
  <si>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</si>
  <si>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</si>
  <si>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</si>
  <si>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</si>
  <si>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</si>
  <si>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</si>
  <si>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</si>
  <si>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</si>
  <si>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</si>
  <si>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</si>
  <si>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</si>
  <si>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</si>
  <si>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</si>
  <si>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</si>
  <si>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</si>
  <si>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</si>
  <si>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</si>
  <si>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</si>
  <si>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</si>
  <si>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</si>
  <si>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</si>
  <si>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</si>
  <si>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</si>
  <si>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</si>
  <si>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</si>
  <si>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</si>
  <si>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</si>
  <si>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</si>
  <si>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</si>
  <si>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</si>
  <si>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</si>
  <si>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</si>
  <si>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</si>
  <si>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</si>
  <si>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</si>
  <si>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</si>
  <si>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</si>
  <si>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</si>
  <si>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</si>
  <si>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</si>
  <si>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</si>
  <si>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</si>
  <si>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</si>
  <si>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</si>
  <si>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</si>
  <si>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</si>
  <si>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</si>
  <si>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</si>
  <si>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</si>
  <si>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</si>
  <si>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</si>
  <si>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</si>
  <si>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</si>
  <si>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</si>
  <si>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</si>
  <si>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</si>
  <si>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</si>
  <si>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</si>
  <si>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</si>
  <si>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</si>
  <si>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</si>
  <si>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</si>
  <si>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</si>
  <si>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</si>
  <si>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</si>
  <si>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</si>
  <si>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</si>
  <si>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</si>
  <si>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</si>
  <si>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</si>
  <si>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</si>
  <si>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</si>
  <si>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</si>
  <si>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</si>
  <si>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</si>
  <si>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</si>
  <si>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</si>
  <si>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</si>
  <si>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</si>
  <si>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</si>
  <si>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</si>
  <si>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</si>
  <si>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</si>
  <si>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</si>
  <si>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</si>
  <si>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</si>
  <si>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</si>
  <si>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</si>
  <si>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</si>
  <si>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</si>
  <si>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</si>
  <si>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</si>
  <si>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</si>
  <si>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</si>
  <si>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</si>
  <si>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</si>
  <si>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</si>
  <si>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</si>
  <si>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</si>
  <si>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</si>
  <si>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</si>
  <si>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</si>
  <si>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</si>
  <si>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</si>
  <si>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</si>
  <si>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</si>
  <si>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</si>
  <si>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</si>
  <si>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</si>
  <si>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</si>
  <si>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</si>
  <si>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</si>
  <si>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</si>
  <si>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</si>
  <si>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</si>
  <si>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</si>
  <si>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</si>
  <si>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</si>
  <si>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</si>
  <si>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</si>
  <si>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</si>
  <si>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</si>
  <si>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</si>
  <si>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</si>
  <si>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</si>
  <si>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</si>
  <si>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</si>
  <si>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</si>
  <si>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</si>
  <si>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</si>
  <si>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</si>
  <si>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</si>
  <si>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</si>
  <si>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</si>
  <si>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</si>
  <si>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</si>
  <si>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</si>
  <si>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</si>
  <si>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</si>
  <si>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</si>
  <si>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</si>
  <si>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</si>
  <si>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</si>
  <si>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</si>
  <si>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</si>
  <si>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</si>
  <si>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</si>
  <si>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</si>
  <si>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</si>
  <si>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</si>
  <si>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</si>
  <si>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</si>
  <si>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</si>
  <si>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</si>
  <si>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</si>
  <si>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</si>
  <si>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</si>
  <si>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</si>
  <si>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</si>
  <si>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</si>
  <si>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</si>
  <si>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</si>
  <si>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</si>
  <si>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</si>
  <si>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</si>
  <si>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</si>
  <si>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</si>
  <si>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</si>
  <si>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</si>
  <si>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</si>
  <si>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</si>
  <si>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</si>
  <si>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</si>
  <si>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</si>
  <si>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</si>
  <si>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</si>
  <si>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</si>
  <si>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</si>
  <si>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</si>
  <si>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</si>
  <si>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</si>
  <si>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</si>
  <si>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</si>
  <si>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</si>
  <si>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</si>
  <si>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</si>
  <si>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</si>
  <si>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</si>
  <si>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</si>
  <si>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</si>
  <si>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</si>
  <si>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</si>
  <si>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</si>
  <si>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</si>
  <si>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</si>
  <si>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</si>
  <si>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</si>
  <si>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</si>
  <si>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</si>
  <si>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</si>
  <si>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</si>
  <si>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</si>
  <si>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</si>
  <si>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</si>
  <si>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</si>
  <si>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</si>
  <si>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</si>
  <si>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</si>
  <si>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</si>
  <si>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</si>
  <si>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</si>
  <si>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</si>
  <si>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</si>
  <si>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</si>
  <si>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</si>
  <si>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</si>
  <si>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</si>
  <si>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</si>
  <si>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</si>
  <si>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</si>
  <si>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</si>
  <si>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</si>
  <si>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</si>
  <si>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</si>
  <si>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</si>
  <si>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</si>
  <si>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</si>
  <si>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</si>
  <si>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</si>
  <si>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</si>
  <si>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</si>
  <si>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</si>
  <si>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</si>
  <si>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</si>
  <si>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</si>
  <si>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</si>
  <si>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</si>
  <si>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</si>
  <si>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</si>
  <si>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</si>
  <si>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</si>
  <si>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</si>
  <si>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</si>
  <si>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</si>
  <si>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</si>
  <si>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</si>
  <si>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</si>
  <si>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</si>
  <si>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</si>
  <si>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</si>
  <si>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</si>
  <si>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</si>
  <si>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</si>
  <si>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</si>
  <si>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</si>
  <si>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</si>
  <si>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</si>
  <si>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</si>
  <si>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</si>
  <si>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</si>
  <si>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</si>
  <si>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</si>
  <si>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</si>
  <si>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</si>
  <si>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</si>
  <si>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</si>
  <si>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</si>
  <si>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</si>
  <si>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</si>
  <si>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</si>
  <si>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</si>
  <si>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</si>
  <si>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</si>
  <si>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</si>
  <si>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</si>
  <si>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</si>
  <si>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</si>
  <si>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</si>
  <si>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</si>
  <si>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</si>
  <si>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</si>
  <si>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</si>
  <si>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</si>
  <si>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</si>
  <si>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</si>
  <si>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</si>
  <si>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</si>
  <si>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</si>
  <si>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</si>
  <si>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</si>
  <si>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</si>
  <si>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</si>
  <si>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</si>
  <si>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</si>
  <si>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</si>
  <si>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</si>
  <si>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</si>
  <si>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</si>
  <si>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</si>
  <si>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</si>
  <si>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</si>
  <si>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</si>
  <si>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</si>
  <si>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</si>
  <si>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</si>
  <si>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</si>
  <si>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</si>
  <si>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</si>
  <si>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</si>
  <si>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</si>
  <si>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</si>
  <si>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</si>
  <si>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</si>
  <si>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</si>
  <si>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</si>
  <si>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</si>
  <si>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</si>
  <si>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</si>
  <si>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</si>
  <si>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</si>
  <si>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</si>
  <si>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</si>
  <si>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</si>
  <si>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</si>
  <si>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</si>
  <si>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</si>
  <si>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</si>
  <si>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</si>
  <si>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</si>
  <si>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</si>
  <si>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</si>
  <si>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</si>
  <si>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</si>
  <si>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</si>
  <si>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</si>
  <si>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</si>
  <si>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</si>
  <si>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</si>
  <si>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</si>
  <si>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</si>
  <si>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</si>
  <si>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</si>
  <si>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</si>
  <si>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</si>
  <si>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</si>
  <si>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</si>
  <si>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</si>
  <si>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</si>
  <si>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</si>
  <si>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</si>
  <si>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</si>
  <si>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</si>
  <si>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</si>
  <si>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</si>
  <si>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</si>
  <si>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</si>
  <si>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</si>
  <si>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</si>
  <si>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</si>
  <si>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</si>
  <si>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</si>
  <si>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</si>
  <si>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</si>
  <si>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</si>
  <si>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</si>
  <si>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</si>
  <si>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</si>
  <si>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</si>
  <si>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</si>
  <si>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</si>
  <si>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</si>
  <si>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</si>
  <si>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</si>
  <si>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</si>
  <si>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</si>
  <si>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</si>
  <si>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</si>
  <si>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</si>
  <si>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</si>
  <si>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</si>
  <si>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</si>
  <si>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</si>
  <si>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</si>
  <si>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</si>
  <si>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</si>
  <si>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</si>
  <si>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</si>
  <si>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</si>
  <si>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</si>
  <si>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</si>
  <si>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</si>
  <si>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</si>
  <si>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</si>
  <si>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</si>
  <si>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</si>
  <si>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</si>
  <si>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</si>
  <si>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</si>
  <si>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</si>
  <si>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</si>
  <si>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</si>
  <si>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</si>
  <si>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</si>
  <si>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</si>
  <si>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</si>
  <si>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</si>
  <si>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</si>
  <si>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</si>
  <si>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</si>
  <si>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</si>
  <si>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</si>
  <si>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</si>
  <si>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</si>
  <si>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</si>
  <si>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</si>
  <si>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</si>
  <si>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</si>
  <si>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</si>
  <si>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</si>
  <si>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</si>
  <si>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</si>
  <si>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</si>
  <si>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</si>
  <si>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</si>
  <si>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</si>
  <si>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</si>
  <si>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</si>
  <si>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</si>
  <si>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</si>
  <si>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</si>
  <si>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</si>
  <si>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</si>
  <si>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</si>
  <si>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</si>
  <si>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</si>
  <si>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</si>
  <si>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</si>
  <si>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</si>
  <si>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</si>
  <si>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</si>
  <si>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</si>
  <si>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</si>
  <si>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</si>
  <si>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</si>
  <si>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</si>
  <si>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</si>
  <si>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</si>
  <si>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</si>
  <si>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</si>
  <si>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</si>
  <si>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</si>
  <si>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</si>
  <si>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</si>
  <si>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</si>
  <si>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</si>
  <si>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</si>
  <si>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</si>
  <si>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</si>
  <si>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</si>
  <si>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</si>
  <si>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</si>
  <si>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</si>
  <si>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</si>
  <si>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</si>
  <si>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</si>
  <si>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</si>
  <si>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</si>
  <si>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</si>
  <si>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</si>
  <si>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</si>
  <si>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</si>
  <si>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</si>
  <si>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</si>
  <si>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</si>
  <si>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</si>
  <si>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</si>
  <si>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</si>
  <si>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</si>
  <si>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</si>
  <si>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</si>
  <si>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</si>
  <si>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</si>
  <si>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</si>
  <si>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</si>
  <si>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</si>
  <si>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</si>
  <si>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</si>
  <si>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</si>
  <si>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</si>
  <si>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</si>
  <si>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</si>
  <si>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</si>
  <si>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</si>
  <si>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</si>
  <si>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</si>
  <si>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</si>
  <si>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</si>
  <si>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</si>
  <si>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</si>
  <si>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</si>
  <si>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</si>
  <si>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</si>
  <si>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</si>
  <si>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</si>
  <si>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</si>
  <si>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</si>
  <si>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</si>
  <si>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</si>
  <si>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</si>
  <si>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</si>
  <si>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</si>
  <si>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</si>
  <si>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</si>
  <si>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</si>
  <si>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</si>
  <si>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</si>
  <si>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</si>
  <si>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</si>
  <si>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</si>
  <si>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</si>
  <si>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</si>
  <si>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</si>
  <si>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</si>
  <si>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</si>
  <si>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</si>
  <si>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</si>
  <si>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</si>
  <si>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</si>
  <si>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</si>
  <si>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</si>
  <si>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</si>
  <si>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</si>
  <si>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</si>
  <si>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</si>
  <si>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</si>
  <si>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</si>
  <si>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</si>
  <si>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</si>
  <si>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</si>
  <si>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</si>
  <si>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</si>
  <si>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</si>
  <si>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</si>
  <si>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</si>
  <si>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</si>
  <si>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</si>
  <si>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</si>
  <si>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</si>
  <si>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</si>
  <si>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</si>
  <si>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</si>
  <si>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</si>
  <si>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</si>
  <si>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</si>
  <si>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</si>
  <si>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</si>
  <si>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</si>
  <si>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</si>
  <si>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</si>
  <si>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</si>
  <si>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</si>
  <si>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</si>
  <si>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</si>
  <si>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</si>
  <si>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</si>
  <si>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</si>
  <si>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</si>
  <si>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</si>
  <si>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</si>
  <si>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</si>
  <si>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</si>
  <si>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</si>
  <si>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</si>
  <si>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</si>
  <si>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</si>
  <si>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</si>
  <si>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</si>
  <si>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</si>
  <si>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</si>
  <si>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</si>
  <si>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</si>
  <si>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</si>
  <si>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</si>
  <si>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</si>
  <si>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</si>
  <si>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</si>
  <si>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</si>
  <si>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</si>
  <si>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</si>
  <si>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</si>
  <si>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</si>
  <si>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</si>
  <si>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</si>
  <si>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</si>
  <si>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</si>
  <si>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</si>
  <si>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</si>
  <si>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</si>
  <si>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</si>
  <si>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</si>
  <si>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</si>
  <si>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</si>
  <si>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</si>
  <si>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</si>
  <si>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</si>
  <si>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</si>
  <si>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</si>
  <si>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</si>
  <si>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</si>
  <si>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</si>
  <si>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</si>
  <si>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</si>
  <si>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</si>
  <si>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</si>
  <si>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</si>
  <si>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</si>
  <si>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</si>
  <si>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</si>
  <si>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</si>
  <si>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</si>
  <si>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</si>
  <si>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</si>
  <si>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</si>
  <si>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</si>
  <si>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</si>
  <si>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</si>
  <si>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</si>
  <si>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</si>
  <si>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</si>
  <si>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</si>
  <si>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</si>
  <si>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</si>
  <si>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</si>
  <si>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</si>
  <si>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</si>
  <si>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</si>
  <si>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</si>
  <si>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</si>
  <si>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</si>
  <si>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</si>
  <si>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</si>
  <si>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</si>
  <si>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</si>
  <si>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</si>
  <si>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</si>
  <si>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</si>
  <si>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</si>
  <si>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</si>
  <si>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</si>
  <si>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</si>
  <si>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</si>
  <si>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</si>
  <si>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</si>
  <si>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</si>
  <si>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</si>
  <si>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</si>
  <si>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</si>
  <si>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</si>
  <si>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</si>
  <si>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</si>
  <si>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</si>
  <si>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</si>
  <si>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</si>
  <si>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</si>
  <si>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</si>
  <si>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</si>
  <si>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</si>
  <si>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</si>
  <si>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</si>
  <si>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</si>
  <si>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</si>
  <si>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</si>
  <si>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</si>
  <si>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</si>
  <si>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</si>
  <si>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</si>
  <si>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</si>
  <si>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</si>
  <si>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</si>
  <si>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</si>
  <si>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</si>
  <si>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</si>
  <si>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</si>
  <si>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</si>
  <si>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</si>
  <si>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</si>
  <si>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</si>
  <si>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</si>
  <si>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</si>
  <si>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</si>
  <si>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</si>
  <si>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</si>
  <si>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</si>
  <si>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</si>
  <si>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</si>
  <si>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</si>
  <si>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</si>
  <si>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</si>
  <si>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</si>
  <si>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</si>
  <si>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</si>
  <si>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</si>
  <si>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</si>
  <si>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</si>
  <si>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</si>
  <si>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</si>
  <si>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</si>
  <si>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</si>
  <si>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</si>
  <si>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</si>
  <si>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</si>
  <si>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</si>
  <si>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</si>
  <si>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</si>
  <si>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</si>
  <si>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</si>
  <si>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</si>
  <si>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</si>
  <si>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</si>
  <si>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</si>
  <si>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</si>
  <si>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</si>
  <si>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</si>
  <si>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</si>
  <si>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</si>
  <si>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</si>
  <si>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</si>
  <si>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</si>
  <si>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</si>
  <si>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</si>
  <si>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</si>
  <si>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</si>
  <si>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</si>
  <si>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</si>
  <si>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</si>
  <si>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</si>
  <si>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</si>
  <si>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</si>
  <si>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</si>
  <si>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</si>
  <si>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</si>
  <si>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</si>
  <si>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</si>
  <si>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</si>
  <si>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</si>
  <si>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</si>
  <si>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</si>
  <si>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</si>
  <si>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</si>
  <si>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</si>
  <si>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</si>
  <si>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</si>
  <si>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</si>
  <si>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</si>
  <si>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</si>
  <si>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</si>
  <si>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</si>
  <si>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</si>
  <si>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</si>
  <si>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</si>
  <si>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</si>
  <si>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</si>
  <si>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</si>
  <si>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</si>
  <si>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</si>
  <si>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</si>
  <si>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</si>
  <si>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</si>
  <si>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</si>
  <si>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</si>
  <si>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</si>
  <si>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</si>
  <si>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</si>
  <si>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</si>
  <si>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</si>
  <si>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</si>
  <si>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</si>
  <si>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</si>
  <si>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</si>
  <si>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</si>
  <si>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</si>
  <si>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</si>
  <si>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</si>
  <si>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</si>
  <si>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</si>
  <si>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</si>
  <si>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</si>
  <si>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</si>
  <si>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</si>
  <si>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</si>
  <si>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</si>
  <si>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</si>
  <si>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</si>
  <si>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</si>
  <si>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</si>
  <si>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</si>
  <si>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</si>
  <si>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</si>
  <si>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</si>
  <si>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</si>
  <si>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</si>
  <si>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</si>
  <si>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</si>
  <si>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</si>
  <si>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</si>
  <si>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</si>
  <si>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</si>
  <si>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</si>
  <si>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</si>
  <si>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</si>
  <si>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</si>
  <si>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</si>
  <si>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</si>
  <si>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</si>
  <si>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</si>
  <si>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</si>
  <si>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</si>
  <si>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</si>
  <si>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</si>
  <si>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</si>
  <si>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</si>
  <si>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</si>
  <si>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</si>
  <si>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</si>
  <si>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</si>
  <si>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</si>
  <si>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</si>
  <si>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</si>
  <si>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</si>
  <si>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</si>
  <si>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</si>
  <si>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</si>
  <si>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</si>
  <si>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</si>
  <si>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</si>
  <si>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</si>
  <si>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</si>
  <si>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</si>
  <si>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</si>
  <si>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</si>
  <si>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</si>
  <si>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</si>
  <si>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</si>
  <si>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</si>
  <si>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</si>
  <si>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</si>
  <si>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</si>
  <si>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</si>
  <si>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</si>
  <si>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</si>
  <si>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</si>
  <si>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</si>
  <si>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</si>
  <si>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</si>
  <si>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</si>
  <si>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</si>
  <si>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</si>
  <si>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</si>
  <si>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</si>
  <si>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</si>
  <si>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</si>
  <si>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</si>
  <si>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</si>
  <si>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</si>
  <si>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</si>
  <si>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</si>
  <si>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</si>
  <si>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</si>
  <si>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</si>
  <si>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</si>
  <si>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</si>
  <si>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</si>
  <si>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</si>
  <si>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</si>
  <si>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</si>
  <si>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</si>
  <si>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</si>
  <si>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</si>
  <si>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</si>
  <si>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</si>
  <si>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</si>
  <si>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</si>
  <si>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</si>
  <si>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</si>
  <si>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</si>
  <si>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</si>
  <si>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</si>
  <si>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</si>
  <si>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</si>
  <si>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</si>
  <si>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</si>
  <si>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</si>
  <si>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</si>
  <si>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</si>
  <si>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</si>
  <si>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</si>
  <si>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</si>
  <si>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</si>
  <si>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</si>
  <si>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</si>
  <si>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</si>
  <si>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</si>
  <si>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</si>
  <si>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</si>
  <si>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</si>
  <si>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</si>
  <si>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</si>
  <si>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</si>
  <si>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</si>
  <si>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</si>
  <si>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</si>
  <si>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</si>
  <si>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</si>
  <si>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</si>
  <si>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</si>
  <si>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</si>
  <si>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</si>
  <si>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</si>
  <si>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</si>
  <si>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</si>
  <si>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</si>
  <si>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</si>
  <si>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</si>
  <si>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</si>
  <si>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</si>
  <si>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</si>
  <si>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</si>
  <si>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</si>
  <si>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</si>
  <si>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</si>
  <si>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</si>
  <si>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</si>
  <si>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</si>
  <si>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</si>
  <si>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</si>
  <si>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</si>
  <si>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</si>
  <si>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</si>
  <si>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</si>
  <si>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</si>
  <si>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</si>
  <si>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</si>
  <si>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</si>
  <si>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</si>
  <si>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</si>
  <si>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</si>
  <si>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</si>
  <si>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</si>
  <si>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</si>
  <si>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</si>
  <si>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</si>
  <si>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</si>
  <si>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</si>
  <si>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</si>
  <si>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</si>
  <si>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</si>
  <si>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</si>
  <si>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</si>
  <si>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</si>
  <si>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</si>
  <si>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</si>
  <si>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</si>
  <si>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</si>
  <si>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</si>
  <si>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</si>
  <si>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</si>
  <si>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</si>
  <si>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</si>
  <si>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</si>
  <si>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</si>
  <si>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</si>
  <si>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</si>
  <si>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</si>
  <si>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</si>
  <si>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</si>
  <si>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</si>
  <si>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</si>
  <si>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</si>
  <si>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</si>
  <si>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</si>
  <si>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</si>
  <si>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</si>
  <si>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</si>
  <si>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</si>
  <si>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</si>
  <si>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</si>
  <si>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</si>
  <si>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</si>
  <si>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</si>
  <si>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</si>
  <si>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</si>
  <si>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</si>
  <si>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</si>
  <si>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</si>
  <si>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</si>
  <si>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</si>
  <si>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</si>
  <si>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</si>
  <si>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</si>
  <si>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</si>
  <si>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</si>
  <si>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</si>
  <si>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</si>
  <si>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</si>
  <si>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</si>
  <si>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</si>
  <si>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</si>
  <si>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</si>
  <si>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</si>
  <si>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</si>
  <si>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</si>
  <si>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</si>
  <si>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</si>
  <si>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</si>
  <si>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</si>
  <si>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</si>
  <si>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</si>
  <si>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</si>
  <si>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</si>
  <si>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</si>
  <si>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</si>
  <si>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</si>
  <si>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</si>
  <si>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</si>
  <si>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</si>
  <si>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</si>
  <si>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</si>
  <si>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</si>
  <si>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</si>
  <si>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</si>
  <si>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</si>
  <si>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</si>
  <si>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</si>
  <si>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</si>
  <si>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</si>
  <si>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</si>
  <si>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</si>
  <si>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</si>
  <si>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</si>
  <si>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</si>
  <si>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</si>
  <si>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</si>
  <si>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</si>
  <si>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</si>
  <si>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</si>
  <si>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</si>
  <si>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</si>
  <si>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</si>
  <si>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</si>
  <si>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</si>
  <si>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</si>
  <si>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</si>
  <si>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</si>
  <si>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</si>
  <si>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</si>
  <si>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</si>
  <si>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</si>
  <si>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</si>
  <si>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</si>
  <si>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</si>
  <si>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</si>
  <si>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</si>
  <si>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</si>
  <si>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</si>
  <si>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</si>
  <si>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</si>
  <si>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</si>
  <si>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</si>
  <si>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</si>
  <si>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</si>
  <si>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</si>
  <si>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</si>
  <si>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</si>
  <si>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</si>
  <si>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</si>
  <si>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</si>
  <si>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</si>
  <si>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</si>
  <si>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</si>
  <si>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</si>
  <si>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</si>
  <si>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</si>
  <si>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</si>
  <si>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</si>
  <si>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</si>
  <si>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</si>
  <si>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</si>
  <si>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</si>
  <si>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</si>
  <si>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</si>
  <si>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</si>
  <si>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</si>
  <si>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</si>
  <si>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</si>
  <si>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</si>
  <si>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</si>
  <si>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</si>
  <si>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</si>
  <si>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</si>
  <si>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</si>
  <si>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</si>
  <si>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</si>
  <si>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</si>
  <si>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</si>
  <si>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</si>
  <si>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</si>
  <si>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</si>
  <si>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</si>
  <si>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</si>
  <si>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</si>
  <si>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</si>
  <si>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</si>
  <si>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</si>
  <si>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</si>
  <si>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</si>
  <si>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</si>
  <si>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</si>
  <si>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</si>
  <si>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</si>
  <si>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</si>
  <si>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</si>
  <si>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</si>
  <si>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</si>
  <si>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</si>
  <si>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</si>
  <si>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</si>
  <si>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</si>
  <si>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</si>
  <si>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</si>
  <si>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</si>
  <si>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</si>
  <si>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</si>
  <si>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</si>
  <si>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</si>
  <si>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</si>
  <si>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</si>
  <si>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</si>
  <si>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</si>
  <si>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</si>
  <si>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</si>
  <si>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</si>
  <si>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</si>
  <si>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</si>
  <si>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</si>
  <si>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</si>
  <si>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</si>
  <si>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</si>
  <si>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</si>
  <si>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</si>
  <si>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</si>
  <si>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</si>
  <si>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</si>
  <si>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</si>
  <si>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</si>
  <si>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</si>
  <si>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</si>
  <si>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</si>
  <si>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</si>
  <si>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</si>
  <si>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</si>
  <si>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</si>
  <si>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</si>
  <si>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</si>
  <si>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</si>
  <si>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</si>
  <si>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</si>
  <si>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</si>
  <si>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</si>
  <si>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</si>
  <si>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</si>
  <si>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</si>
  <si>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</si>
  <si>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</si>
  <si>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</si>
  <si>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</si>
  <si>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</si>
  <si>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</si>
  <si>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</si>
  <si>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</si>
  <si>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</si>
  <si>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</si>
  <si>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</si>
  <si>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</si>
  <si>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</si>
  <si>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</si>
  <si>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</si>
  <si>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</si>
  <si>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</si>
  <si>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</si>
  <si>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</si>
  <si>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</si>
  <si>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</si>
  <si>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</si>
  <si>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</si>
  <si>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</si>
  <si>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</si>
  <si>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</si>
  <si>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</si>
  <si>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</si>
  <si>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</si>
  <si>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</si>
  <si>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</si>
  <si>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</si>
  <si>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</si>
  <si>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</si>
  <si>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</si>
  <si>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</si>
  <si>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</si>
  <si>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</si>
  <si>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</si>
  <si>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</si>
  <si>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</si>
  <si>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</si>
  <si>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</si>
  <si>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</si>
  <si>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</si>
  <si>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</si>
  <si>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</si>
  <si>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</si>
  <si>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</si>
  <si>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</si>
  <si>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</si>
  <si>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</si>
  <si>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</si>
  <si>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</si>
  <si>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</si>
  <si>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</si>
  <si>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</si>
  <si>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</si>
  <si>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</si>
  <si>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</si>
  <si>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</si>
  <si>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</si>
  <si>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</si>
  <si>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</si>
  <si>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</si>
  <si>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</si>
  <si>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</si>
  <si>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</si>
  <si>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</si>
  <si>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</si>
  <si>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</si>
  <si>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</si>
  <si>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</si>
  <si>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</si>
  <si>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</si>
  <si>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</si>
  <si>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</si>
  <si>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</si>
  <si>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</si>
  <si>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</si>
  <si>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</si>
  <si>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</si>
  <si>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</si>
  <si>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</si>
  <si>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</si>
  <si>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</si>
  <si>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</si>
  <si>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</si>
  <si>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</si>
  <si>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</si>
  <si>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</si>
  <si>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</si>
  <si>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</si>
  <si>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</si>
  <si>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</si>
  <si>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</si>
  <si>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</si>
  <si>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</si>
  <si>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</si>
  <si>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</si>
  <si>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</si>
  <si>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</si>
  <si>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</si>
  <si>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</si>
  <si>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</si>
  <si>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</si>
  <si>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</si>
  <si>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</si>
  <si>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</si>
  <si>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</si>
  <si>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</si>
  <si>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</si>
  <si>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</si>
  <si>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</si>
  <si>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</si>
  <si>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</si>
  <si>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</si>
  <si>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</si>
  <si>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</si>
  <si>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</si>
  <si>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</si>
  <si>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</si>
  <si>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</si>
  <si>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</si>
  <si>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</si>
  <si>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</si>
  <si>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</si>
  <si>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</si>
  <si>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</si>
  <si>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</si>
  <si>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</si>
  <si>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</si>
  <si>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</si>
  <si>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</si>
  <si>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</si>
  <si>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</si>
  <si>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</si>
  <si>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</si>
  <si>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</si>
  <si>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</si>
  <si>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</si>
  <si>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</si>
  <si>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</si>
  <si>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</si>
  <si>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</si>
  <si>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</si>
  <si>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</si>
  <si>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</si>
  <si>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</si>
  <si>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</si>
  <si>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</si>
  <si>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</si>
  <si>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</si>
  <si>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</si>
  <si>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</si>
  <si>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</si>
  <si>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</si>
  <si>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</si>
  <si>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</si>
  <si>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</si>
  <si>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</si>
  <si>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</si>
  <si>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</si>
  <si>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</si>
  <si>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</si>
  <si>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</si>
  <si>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</si>
  <si>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</si>
  <si>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</si>
  <si>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</si>
  <si>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</si>
  <si>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</si>
  <si>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</si>
  <si>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</si>
  <si>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</si>
  <si>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</si>
  <si>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</si>
  <si>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</si>
  <si>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</si>
  <si>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</si>
  <si>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</si>
  <si>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</si>
  <si>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</si>
  <si>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</si>
  <si>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</si>
  <si>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</si>
  <si>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</si>
  <si>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</si>
  <si>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</si>
  <si>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</si>
  <si>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</si>
  <si>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</si>
  <si>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</si>
  <si>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</si>
  <si>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</si>
  <si>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</si>
  <si>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</si>
  <si>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</si>
  <si>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</si>
  <si>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</si>
  <si>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</si>
  <si>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</si>
  <si>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</si>
  <si>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</si>
  <si>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</si>
  <si>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</si>
  <si>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</si>
  <si>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</si>
  <si>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</si>
  <si>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</si>
  <si>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</si>
  <si>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</si>
  <si>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</si>
  <si>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</si>
  <si>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</si>
  <si>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</si>
  <si>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</si>
  <si>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</si>
  <si>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</si>
  <si>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</si>
  <si>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</si>
  <si>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</si>
  <si>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</si>
  <si>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</si>
  <si>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</si>
  <si>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</si>
  <si>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</si>
  <si>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</si>
  <si>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</si>
  <si>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</si>
  <si>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</si>
  <si>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</si>
  <si>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</si>
  <si>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</si>
  <si>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</si>
  <si>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</si>
  <si>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</si>
  <si>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</si>
  <si>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</si>
  <si>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</si>
  <si>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</si>
  <si>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</si>
  <si>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</si>
  <si>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</si>
  <si>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</si>
  <si>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</si>
  <si>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</si>
  <si>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</si>
  <si>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</si>
  <si>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</si>
  <si>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</si>
  <si>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</si>
  <si>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</si>
  <si>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</si>
  <si>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</si>
  <si>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</si>
  <si>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</si>
  <si>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</si>
  <si>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</si>
  <si>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</si>
  <si>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</si>
  <si>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</si>
  <si>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</si>
  <si>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</si>
  <si>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</si>
  <si>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</si>
  <si>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</si>
  <si>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</si>
  <si>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</si>
  <si>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</si>
  <si>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</si>
  <si>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</si>
  <si>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</si>
  <si>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</si>
  <si>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</si>
  <si>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</si>
  <si>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</si>
  <si>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</si>
  <si>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</si>
  <si>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</si>
  <si>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</si>
  <si>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</si>
  <si>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</si>
  <si>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</si>
  <si>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</si>
  <si>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</si>
  <si>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</si>
  <si>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</si>
  <si>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</si>
  <si>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</si>
  <si>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</si>
  <si>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</si>
  <si>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</si>
  <si>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</si>
  <si>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</si>
  <si>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</si>
  <si>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</si>
  <si>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</si>
  <si>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</si>
  <si>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</si>
  <si>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</si>
  <si>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</si>
  <si>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</si>
  <si>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</si>
  <si>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</si>
  <si>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</si>
  <si>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</si>
  <si>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</si>
  <si>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</si>
  <si>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</si>
  <si>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</si>
  <si>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</si>
  <si>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</si>
  <si>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</si>
  <si>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</si>
  <si>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</si>
  <si>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</si>
  <si>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</si>
  <si>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</si>
  <si>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</si>
  <si>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</si>
  <si>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</si>
  <si>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</si>
  <si>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</si>
  <si>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</si>
  <si>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</si>
  <si>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</si>
  <si>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</si>
  <si>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</si>
  <si>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</si>
  <si>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</si>
  <si>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</si>
  <si>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</si>
  <si>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</si>
  <si>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</si>
  <si>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</si>
  <si>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</si>
  <si>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</si>
  <si>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</si>
  <si>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</si>
  <si>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</si>
  <si>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</si>
  <si>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</si>
  <si>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</si>
  <si>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</si>
  <si>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</si>
  <si>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</si>
  <si>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</si>
  <si>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</si>
  <si>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</si>
  <si>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</si>
  <si>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</si>
  <si>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</si>
  <si>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</si>
  <si>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</si>
  <si>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</si>
  <si>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</si>
  <si>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</si>
  <si>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</si>
  <si>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</si>
  <si>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</si>
  <si>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</si>
  <si>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</si>
  <si>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</si>
  <si>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</si>
  <si>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</si>
  <si>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</si>
  <si>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</si>
  <si>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</si>
  <si>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</si>
  <si>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</si>
  <si>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</si>
  <si>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</si>
  <si>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</si>
  <si>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</si>
  <si>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</si>
  <si>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</si>
  <si>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</si>
  <si>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</si>
  <si>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</si>
  <si>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</si>
  <si>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</si>
  <si>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</si>
  <si>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</si>
  <si>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</si>
  <si>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</si>
  <si>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</si>
  <si>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</si>
  <si>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</si>
  <si>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</si>
  <si>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</si>
  <si>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</si>
  <si>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</si>
  <si>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</si>
  <si>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</si>
  <si>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</si>
  <si>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</si>
  <si>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</si>
  <si>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</si>
  <si>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</si>
  <si>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</si>
  <si>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</si>
  <si>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</si>
  <si>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</si>
  <si>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</si>
  <si>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</si>
  <si>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</si>
  <si>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</si>
  <si>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</si>
  <si>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</si>
  <si>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</si>
  <si>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</si>
  <si>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</si>
  <si>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</si>
  <si>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</si>
  <si>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</si>
  <si>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</si>
  <si>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</si>
  <si>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</si>
  <si>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</si>
  <si>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</si>
  <si>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</si>
  <si>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</si>
  <si>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</si>
  <si>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</si>
  <si>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</si>
  <si>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</si>
  <si>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</si>
  <si>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</si>
  <si>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</si>
  <si>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</si>
  <si>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</si>
  <si>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</si>
  <si>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</si>
  <si>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</si>
  <si>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</si>
  <si>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</si>
  <si>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</si>
  <si>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</si>
  <si>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</si>
  <si>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</si>
  <si>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</si>
  <si>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</si>
  <si>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</si>
  <si>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</si>
  <si>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</si>
  <si>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</si>
  <si>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</si>
  <si>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</si>
  <si>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</si>
  <si>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</si>
  <si>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</si>
  <si>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</si>
  <si>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</si>
  <si>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</si>
  <si>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</si>
  <si>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</si>
  <si>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</si>
  <si>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</si>
  <si>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</si>
  <si>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</si>
  <si>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</si>
  <si>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</si>
  <si>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</si>
  <si>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</si>
  <si>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</si>
  <si>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</si>
  <si>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</si>
  <si>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</si>
  <si>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</si>
  <si>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</si>
  <si>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</si>
  <si>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</si>
  <si>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</si>
  <si>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</si>
  <si>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</si>
  <si>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</si>
  <si>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</si>
  <si>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</si>
  <si>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</si>
  <si>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</si>
  <si>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</si>
  <si>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</si>
  <si>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</si>
  <si>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</si>
  <si>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</si>
  <si>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</si>
  <si>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</si>
  <si>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</si>
  <si>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</si>
  <si>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</si>
  <si>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</si>
  <si>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</si>
  <si>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</si>
  <si>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</si>
  <si>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</si>
  <si>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</si>
  <si>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</si>
  <si>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</si>
  <si>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</si>
  <si>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</si>
  <si>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</si>
  <si>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</si>
  <si>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</si>
  <si>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</si>
  <si>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</si>
  <si>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</si>
  <si>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</si>
  <si>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</si>
  <si>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</si>
  <si>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</si>
  <si>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</si>
  <si>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</si>
  <si>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</si>
  <si>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</si>
  <si>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</si>
  <si>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</si>
  <si>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</si>
  <si>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</si>
  <si>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</si>
  <si>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</si>
  <si>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</si>
  <si>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</si>
  <si>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</si>
  <si>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</si>
  <si>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</si>
  <si>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</si>
  <si>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</si>
  <si>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</si>
  <si>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</si>
  <si>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</si>
  <si>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</si>
  <si>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</si>
  <si>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</si>
  <si>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</si>
  <si>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</si>
  <si>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</si>
  <si>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</si>
  <si>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</si>
  <si>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</si>
  <si>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</si>
  <si>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</si>
  <si>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</si>
  <si>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</si>
  <si>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</si>
  <si>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</si>
  <si>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</si>
  <si>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</si>
  <si>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</si>
  <si>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</si>
  <si>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</si>
  <si>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</si>
  <si>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</si>
  <si>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</si>
  <si>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</si>
  <si>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</si>
  <si>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</si>
  <si>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</si>
  <si>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</si>
  <si>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</si>
  <si>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</si>
  <si>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</si>
  <si>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</si>
  <si>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</si>
  <si>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</si>
  <si>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</si>
  <si>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</si>
  <si>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</si>
  <si>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</si>
  <si>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</si>
  <si>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</si>
  <si>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</si>
  <si>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</si>
  <si>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</si>
  <si>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</si>
  <si>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</si>
  <si>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</si>
  <si>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</si>
  <si>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</si>
  <si>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</si>
  <si>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</si>
  <si>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</si>
  <si>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</si>
  <si>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</si>
  <si>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</si>
  <si>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</si>
  <si>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</si>
  <si>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</si>
  <si>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</si>
  <si>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</si>
  <si>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</si>
  <si>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</si>
  <si>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</si>
  <si>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</si>
  <si>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</si>
  <si>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</si>
  <si>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</si>
  <si>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</si>
  <si>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</si>
  <si>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</si>
  <si>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</si>
  <si>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</si>
  <si>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</si>
  <si>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</si>
  <si>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</si>
  <si>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</si>
  <si>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</si>
  <si>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</si>
  <si>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</si>
  <si>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</si>
  <si>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</si>
  <si>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</si>
  <si>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</si>
  <si>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</si>
  <si>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</si>
  <si>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</si>
  <si>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</si>
  <si>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</si>
  <si>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</si>
  <si>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</si>
  <si>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</si>
  <si>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</si>
  <si>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</si>
  <si>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</si>
  <si>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</si>
  <si>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</si>
  <si>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</si>
  <si>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</si>
  <si>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</si>
  <si>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</si>
  <si>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</si>
  <si>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</si>
  <si>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</si>
  <si>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</si>
  <si>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</si>
  <si>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</si>
  <si>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</si>
  <si>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</si>
  <si>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</si>
  <si>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</si>
  <si>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</si>
  <si>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</si>
  <si>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</si>
  <si>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</si>
  <si>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</si>
  <si>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</si>
  <si>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</si>
  <si>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</si>
  <si>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</si>
  <si>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</si>
  <si>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</si>
  <si>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</si>
  <si>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</si>
  <si>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</si>
  <si>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</si>
  <si>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</si>
  <si>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</si>
  <si>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</si>
  <si>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</si>
  <si>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</si>
  <si>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</si>
  <si>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</si>
  <si>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</si>
  <si>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</si>
  <si>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</si>
  <si>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</si>
  <si>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</si>
  <si>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</si>
  <si>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</si>
  <si>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</si>
  <si>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</si>
  <si>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</si>
  <si>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</si>
  <si>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</si>
  <si>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</si>
  <si>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</si>
  <si>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</si>
  <si>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</si>
  <si>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</si>
  <si>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</si>
  <si>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</si>
  <si>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</si>
  <si>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</si>
  <si>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</si>
  <si>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</si>
  <si>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</si>
  <si>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</si>
  <si>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</si>
  <si>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</si>
  <si>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</si>
  <si>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</si>
  <si>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</si>
  <si>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</si>
  <si>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</si>
  <si>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</si>
  <si>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</si>
  <si>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</si>
  <si>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</si>
  <si>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</si>
  <si>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</si>
  <si>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</si>
  <si>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</si>
  <si>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</si>
  <si>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</si>
  <si>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</si>
  <si>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</si>
  <si>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</si>
  <si>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</si>
  <si>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</si>
  <si>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</si>
  <si>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</si>
  <si>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</si>
  <si>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</si>
  <si>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</si>
  <si>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</si>
  <si>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</si>
  <si>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</si>
  <si>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</si>
  <si>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</si>
  <si>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</si>
  <si>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</si>
  <si>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</si>
  <si>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</si>
  <si>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</si>
  <si>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</si>
  <si>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</si>
  <si>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</si>
  <si>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</si>
  <si>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</si>
  <si>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</si>
  <si>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</si>
  <si>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</si>
  <si>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</si>
  <si>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</si>
  <si>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</si>
  <si>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</si>
  <si>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</si>
  <si>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</si>
  <si>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</si>
  <si>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</si>
  <si>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</si>
  <si>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</si>
  <si>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</si>
  <si>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</si>
  <si>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</si>
  <si>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</si>
  <si>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</si>
  <si>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</si>
  <si>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</si>
  <si>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</si>
  <si>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</si>
  <si>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</si>
  <si>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</si>
  <si>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</si>
  <si>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</si>
  <si>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</si>
  <si>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</si>
  <si>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</si>
  <si>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</si>
  <si>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</si>
  <si>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</si>
  <si>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</si>
  <si>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</si>
  <si>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</si>
  <si>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</si>
  <si>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</si>
  <si>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</si>
  <si>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</si>
  <si>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</si>
  <si>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</si>
  <si>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</si>
  <si>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</si>
  <si>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</si>
  <si>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</si>
  <si>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</si>
  <si>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</si>
  <si>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</si>
  <si>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</si>
  <si>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</si>
  <si>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</si>
  <si>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</si>
  <si>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</si>
  <si>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</si>
  <si>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</si>
  <si>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</si>
  <si>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</si>
  <si>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</si>
  <si>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</si>
  <si>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</si>
  <si>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</si>
  <si>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</si>
  <si>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</si>
  <si>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</si>
  <si>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</si>
  <si>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</si>
  <si>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</si>
  <si>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</si>
  <si>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</si>
  <si>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</si>
  <si>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</si>
  <si>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</si>
  <si>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</si>
  <si>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</si>
  <si>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</si>
  <si>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</si>
  <si>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</si>
  <si>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</si>
  <si>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</si>
  <si>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</si>
  <si>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</si>
  <si>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</si>
  <si>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</si>
  <si>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</si>
  <si>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</si>
  <si>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</si>
  <si>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</si>
  <si>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</si>
  <si>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</si>
  <si>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</si>
  <si>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</si>
  <si>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</si>
  <si>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</si>
  <si>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</si>
  <si>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</si>
  <si>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</si>
  <si>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</si>
  <si>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</si>
  <si>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</si>
  <si>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</si>
  <si>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</si>
  <si>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</si>
  <si>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</si>
  <si>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</si>
  <si>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</si>
  <si>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</si>
  <si>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</si>
  <si>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</si>
  <si>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</si>
  <si>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</si>
  <si>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</si>
  <si>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</si>
  <si>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</si>
  <si>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</si>
  <si>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</si>
  <si>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</si>
  <si>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</si>
  <si>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</si>
  <si>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</si>
  <si>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</si>
  <si>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</si>
  <si>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</si>
  <si>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</si>
  <si>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</si>
  <si>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</si>
  <si>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</si>
  <si>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</si>
  <si>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</si>
  <si>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</si>
  <si>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</si>
  <si>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</si>
  <si>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</si>
  <si>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</si>
  <si>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</si>
  <si>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</si>
  <si>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</si>
  <si>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</si>
  <si>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</si>
  <si>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</si>
  <si>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</si>
  <si>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</si>
  <si>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</si>
  <si>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</si>
  <si>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</si>
  <si>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</si>
  <si>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</si>
  <si>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</si>
  <si>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</si>
  <si>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</si>
  <si>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</si>
  <si>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</si>
  <si>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</si>
  <si>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</si>
  <si>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</si>
  <si>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</si>
  <si>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</si>
  <si>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</si>
  <si>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</si>
  <si>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</si>
  <si>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</si>
  <si>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</si>
  <si>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</si>
  <si>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</si>
  <si>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</si>
  <si>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</si>
  <si>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</si>
  <si>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</si>
  <si>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</si>
  <si>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</si>
  <si>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</si>
  <si>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</si>
  <si>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</si>
  <si>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</si>
  <si>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</si>
  <si>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</si>
  <si>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</si>
  <si>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</si>
  <si>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</si>
  <si>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</si>
  <si>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</si>
  <si>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</si>
  <si>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</si>
  <si>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</si>
  <si>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</si>
  <si>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</si>
  <si>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</si>
  <si>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</si>
  <si>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</si>
  <si>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</si>
  <si>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</si>
  <si>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</si>
  <si>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</si>
  <si>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</si>
  <si>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</si>
  <si>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</si>
  <si>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</si>
  <si>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</si>
  <si>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</si>
  <si>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</si>
  <si>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</si>
  <si>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</si>
  <si>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</si>
  <si>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</si>
  <si>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</si>
  <si>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</si>
  <si>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</si>
  <si>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</si>
  <si>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</si>
  <si>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</si>
  <si>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</si>
  <si>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</si>
  <si>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</si>
  <si>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</si>
  <si>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</si>
  <si>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</si>
  <si>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</si>
  <si>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</si>
  <si>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</si>
  <si>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</si>
  <si>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</si>
  <si>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</si>
  <si>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</si>
  <si>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</si>
  <si>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</si>
  <si>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</si>
  <si>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</si>
  <si>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</si>
  <si>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</si>
  <si>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</si>
  <si>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</si>
  <si>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</si>
  <si>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</si>
  <si>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</si>
  <si>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</si>
  <si>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</si>
  <si>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</si>
  <si>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</si>
  <si>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</si>
  <si>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</si>
  <si>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</si>
  <si>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</si>
  <si>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</si>
  <si>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</si>
  <si>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</si>
  <si>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</si>
  <si>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</si>
  <si>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</si>
  <si>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</si>
  <si>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</si>
  <si>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</si>
  <si>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</si>
  <si>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</si>
  <si>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</si>
  <si>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</si>
  <si>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</si>
  <si>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</si>
  <si>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</si>
  <si>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</si>
  <si>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</si>
  <si>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</si>
  <si>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</si>
  <si>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</si>
  <si>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</si>
  <si>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</si>
  <si>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</si>
  <si>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</si>
  <si>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</si>
  <si>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</si>
  <si>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</si>
  <si>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</si>
  <si>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</si>
  <si>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</si>
  <si>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</si>
  <si>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</si>
  <si>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</si>
  <si>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</si>
  <si>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</si>
  <si>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</si>
  <si>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</si>
  <si>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</si>
  <si>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</si>
  <si>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</si>
  <si>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</si>
  <si>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</si>
  <si>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</si>
  <si>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</si>
  <si>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</si>
  <si>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</si>
  <si>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</si>
  <si>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</si>
  <si>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</si>
  <si>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</si>
  <si>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</si>
  <si>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</si>
  <si>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</si>
  <si>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</si>
  <si>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</si>
  <si>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</si>
  <si>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</si>
  <si>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</si>
  <si>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</si>
  <si>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</si>
  <si>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</si>
  <si>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</si>
  <si>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</si>
  <si>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</si>
  <si>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</si>
  <si>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</si>
  <si>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</si>
  <si>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</si>
  <si>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</si>
  <si>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</si>
  <si>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</si>
  <si>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</si>
  <si>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</si>
  <si>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</si>
  <si>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</si>
  <si>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</si>
  <si>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</si>
  <si>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</si>
  <si>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</si>
  <si>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</si>
  <si>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</si>
  <si>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</si>
  <si>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</si>
  <si>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</si>
  <si>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</si>
  <si>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</si>
  <si>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</si>
  <si>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</si>
  <si>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</si>
  <si>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</si>
  <si>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</si>
  <si>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</si>
  <si>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</si>
  <si>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</si>
  <si>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</si>
  <si>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</si>
  <si>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</si>
  <si>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</si>
  <si>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</si>
  <si>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</si>
  <si>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</si>
  <si>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</si>
  <si>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</si>
  <si>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</si>
  <si>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</si>
  <si>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</si>
  <si>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</si>
  <si>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</si>
  <si>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</si>
  <si>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</si>
  <si>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</si>
  <si>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</si>
  <si>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</si>
  <si>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</si>
  <si>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</si>
  <si>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</si>
  <si>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</si>
  <si>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</si>
  <si>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</si>
  <si>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</si>
  <si>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</si>
  <si>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</si>
  <si>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</si>
  <si>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</si>
  <si>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</si>
  <si>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</si>
  <si>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</si>
  <si>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</si>
  <si>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</si>
  <si>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</si>
  <si>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</si>
  <si>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</si>
  <si>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</si>
  <si>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</si>
  <si>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</si>
  <si>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</si>
  <si>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</si>
  <si>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</si>
  <si>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</si>
  <si>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</si>
  <si>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</si>
  <si>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</si>
  <si>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</si>
  <si>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</si>
  <si>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</si>
  <si>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</si>
  <si>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</si>
  <si>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</si>
  <si>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</si>
  <si>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</si>
  <si>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</si>
  <si>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</si>
  <si>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</si>
  <si>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</si>
  <si>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</si>
  <si>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</si>
  <si>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</si>
  <si>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</si>
  <si>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</si>
  <si>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</si>
  <si>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</si>
  <si>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</si>
  <si>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</si>
  <si>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</si>
  <si>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</si>
  <si>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</si>
  <si>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</si>
  <si>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</si>
  <si>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</si>
  <si>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</si>
  <si>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</si>
  <si>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</si>
  <si>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</si>
  <si>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</si>
  <si>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</si>
  <si>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</si>
  <si>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</si>
  <si>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</si>
  <si>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</si>
  <si>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</si>
  <si>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</si>
  <si>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</si>
  <si>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</si>
  <si>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</si>
  <si>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</si>
  <si>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</si>
  <si>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</si>
  <si>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</si>
  <si>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</si>
  <si>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</si>
  <si>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</si>
  <si>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</si>
  <si>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</si>
  <si>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</si>
  <si>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</si>
  <si>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</si>
  <si>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</si>
  <si>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</si>
  <si>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</si>
  <si>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</si>
  <si>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</si>
  <si>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</si>
  <si>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</si>
  <si>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</si>
  <si>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</si>
  <si>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</si>
  <si>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</si>
  <si>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</si>
  <si>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</si>
  <si>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</si>
  <si>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</si>
  <si>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</si>
  <si>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</si>
  <si>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</si>
  <si>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</si>
  <si>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</si>
  <si>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</si>
  <si>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</si>
  <si>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</si>
  <si>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</si>
  <si>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</si>
  <si>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</si>
  <si>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</si>
  <si>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</si>
  <si>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</si>
  <si>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</si>
  <si>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</si>
  <si>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</si>
  <si>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</si>
  <si>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</si>
  <si>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</si>
  <si>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</si>
  <si>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</si>
  <si>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</si>
  <si>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</si>
  <si>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</si>
  <si>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</si>
  <si>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</si>
  <si>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</si>
  <si>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</si>
  <si>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</si>
  <si>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</si>
  <si>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</si>
  <si>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</si>
  <si>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</si>
  <si>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</si>
  <si>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</si>
  <si>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</si>
  <si>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</si>
  <si>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</si>
  <si>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</si>
  <si>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</si>
  <si>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</si>
  <si>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</si>
  <si>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</si>
  <si>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</si>
  <si>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</si>
  <si>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</si>
  <si>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</si>
  <si>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</si>
  <si>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</si>
  <si>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</si>
  <si>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</si>
  <si>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</si>
  <si>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</si>
  <si>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</si>
  <si>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</si>
  <si>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</si>
  <si>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</si>
  <si>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</si>
  <si>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</si>
  <si>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</si>
  <si>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</si>
  <si>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</si>
  <si>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</si>
  <si>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</si>
  <si>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</si>
  <si>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</si>
  <si>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</si>
  <si>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</si>
  <si>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</si>
  <si>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</si>
  <si>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</si>
  <si>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</si>
  <si>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</si>
  <si>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</si>
  <si>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</si>
  <si>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</si>
  <si>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</si>
  <si>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</si>
  <si>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</si>
  <si>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</si>
  <si>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</si>
  <si>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</si>
  <si>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</si>
  <si>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EXAMES LABORATORIAIS</t>
  </si>
  <si>
    <t>25 OH VIT D</t>
  </si>
  <si>
    <t>ACIDO FOLICO</t>
  </si>
  <si>
    <t>ACIDO URICO</t>
  </si>
  <si>
    <t>AMILASE PANCREATICA</t>
  </si>
  <si>
    <t>ANTI – HbcIgm</t>
  </si>
  <si>
    <t>ANTI HBC TOTAL</t>
  </si>
  <si>
    <t>ANTI HBS</t>
  </si>
  <si>
    <t>ANTI HAV-IGM</t>
  </si>
  <si>
    <t>ANTI-HCV</t>
  </si>
  <si>
    <t>ANTIBIOGRAMA – IDENTIFICAÇÃO BACTERIANA</t>
  </si>
  <si>
    <t>ANTIGENO ESPECIFICO PROSTATICO TOTAL (PSA) PESQ</t>
  </si>
  <si>
    <t>ANTÍGENO CARBOIDRATO 125</t>
  </si>
  <si>
    <t>ANTÍGENO CARCINOEMBRIONÁRIO</t>
  </si>
  <si>
    <t>B.A.A.R (ZIEHL OU FLUORESCENCIA, PESQUISA DIR)</t>
  </si>
  <si>
    <t>BACTERIOSCOPIA PRIMEIRA AMOSTRA</t>
  </si>
  <si>
    <t>BACTERIOSCOPIA SEGUNDA AMOSTRA</t>
  </si>
  <si>
    <t>BACTERIOSCOPIA TERCEIRA AMOSTRA</t>
  </si>
  <si>
    <t>BILIRRUBINA (TOTAL, DIRETA E INDIRETA)</t>
  </si>
  <si>
    <t>BIOLOGIA MOLECULAR PARA DETECÇÃO DE CLAMÍDIA</t>
  </si>
  <si>
    <t>CALCIO</t>
  </si>
  <si>
    <t>COLESTEROL HDL – PESQUISA E/OU DOSAGEM</t>
  </si>
  <si>
    <t>COLESTEROL LDL - PESQUISA E/OU DOSAGEM</t>
  </si>
  <si>
    <t>COLESTEROL TOTAL – PESQUISA E/OU DOSAGEM</t>
  </si>
  <si>
    <t>COLINESTERASE ERITROCITARIA TOTAL</t>
  </si>
  <si>
    <t>COLINESTERASE PLASMATICA</t>
  </si>
  <si>
    <t>COOMBS DIRETO</t>
  </si>
  <si>
    <t>COOMBS INDIRETO</t>
  </si>
  <si>
    <t>CREATININA – PESQUISA E/OU DOSAGEM</t>
  </si>
  <si>
    <t>CURVA GLICEMICA (4 DOSAGENS) VIA ORAL OU ENDOVENOSA</t>
  </si>
  <si>
    <t>CURVA GLICEMICA (5 DOSAGENS)</t>
  </si>
  <si>
    <t>DENGUE IGG</t>
  </si>
  <si>
    <t>DENGUE IGM</t>
  </si>
  <si>
    <t>DETERMINAÇÃO DE VELOCIDADE DE HEMOSSEDIMENTAÇÃO</t>
  </si>
  <si>
    <t>DOSAGEM DE CREATINOFOSFOQUINASE</t>
  </si>
  <si>
    <t>DOSAGEM DE LIPASE</t>
  </si>
  <si>
    <t>DOSAGEM DE LITIO</t>
  </si>
  <si>
    <t>DOSAGEM DE MAGNÉSIO</t>
  </si>
  <si>
    <t>DOSAGEM DE PROTEINA C REATIVA</t>
  </si>
  <si>
    <t>ELETROFORESE DE HEMOGLOBINA</t>
  </si>
  <si>
    <t>EQU – ROTINA DE URINA (CARACTERES FISICOS, ELEMENTOS ANORMAIS E SEDIMENTOSCOPIA)</t>
  </si>
  <si>
    <t>FATOR REUMATOIDE</t>
  </si>
  <si>
    <t>FATOR RH E GRUPO</t>
  </si>
  <si>
    <t>FERRITINA</t>
  </si>
  <si>
    <t>FERRO SERICO (FE+)</t>
  </si>
  <si>
    <t>FOSFATASE ALCALINA</t>
  </si>
  <si>
    <t>FOSFORO</t>
  </si>
  <si>
    <t>FTA ABS (Sífilis) IGG</t>
  </si>
  <si>
    <t>FTA ABS (Sífilis) IGM</t>
  </si>
  <si>
    <t>FTA ABS (Sifilis)</t>
  </si>
  <si>
    <t>GAMA GT</t>
  </si>
  <si>
    <t>GLICEMIA 2 HRS APÓS SOBRECARGA COM DEXTRO</t>
  </si>
  <si>
    <t>GLICOSE – PESQUISA E/OU DOSAGEM</t>
  </si>
  <si>
    <t>GLICOSE 2 (CURVA GLICEMICA)</t>
  </si>
  <si>
    <t>GLICOSE JEJUM (CURVA GLICEMICA)</t>
  </si>
  <si>
    <t>GLICOSE POS PRANDIAL</t>
  </si>
  <si>
    <t>GORDURA FECAL</t>
  </si>
  <si>
    <t>GONOCOCO</t>
  </si>
  <si>
    <t>HEMOGLOBINA GLICADA</t>
  </si>
  <si>
    <t>HEMOGRAMA (ERITOGRAMA, LEUCOGRAMA)</t>
  </si>
  <si>
    <t>HEPATITE B-HBSAG (AU, ANTIGENO AUSTRALIA – PES)</t>
  </si>
  <si>
    <t>HIV – SEGUNDA AMOSTRA</t>
  </si>
  <si>
    <t>HIV1 + 2 E ANTIGENO O, PESQUISA DE ANTICORPOS</t>
  </si>
  <si>
    <t>HIV1 + HIV2, DETERMINAÇÃO CONJUNTA, PES DE ANT</t>
  </si>
  <si>
    <t>HIV1 OU HIV2, PESQUISA DE ANTICORPOS – TESTE RAP</t>
  </si>
  <si>
    <t>HORMONIO GONODOTROFICO CORIONICO QUANT</t>
  </si>
  <si>
    <t>HTLV - VÍRUS LINFOTRÓPICO DE CÉLULAS T HUMANAS TIPO I e II</t>
  </si>
  <si>
    <t>NEISSERIA, PESQUISA</t>
  </si>
  <si>
    <t>PARASITOLOGICO, PRIMEIRA AMOSTRA – NAS FEZES</t>
  </si>
  <si>
    <t>PARASITOLOGICO, SEGUNDA AMOSTRA – NAS FEZES</t>
  </si>
  <si>
    <t>PARASITOLOGICO, TERCEIRA AMOSTRA – NAS FEZES</t>
  </si>
  <si>
    <t>PCR PARA CLAMÍDIA E GONOCOCO</t>
  </si>
  <si>
    <t>PLAQUETAS, CONTAGEM</t>
  </si>
  <si>
    <t>POTASSIO</t>
  </si>
  <si>
    <t>RUBEOLA – IGG – PESQUISA E/OU DOSAGEM</t>
  </si>
  <si>
    <t>RUBEOLA – IGM – PESQUISA E/OU DOSAGEM</t>
  </si>
  <si>
    <t>SANGUE OCULTO PESQUISA – NAS FEZES</t>
  </si>
  <si>
    <t>SANGUE OCULTO PESQUISA DE (SEG AMOSTRA)</t>
  </si>
  <si>
    <t>SANGUE OCULTO PESQUISA DE (TER AMOSTRA)</t>
  </si>
  <si>
    <t>SIFILIS – VDRL</t>
  </si>
  <si>
    <t>SODIO</t>
  </si>
  <si>
    <t>T3</t>
  </si>
  <si>
    <t>T4 LIVRE</t>
  </si>
  <si>
    <t>TEMPO DE ATIVAÇÃO PARCIAL DA TROMBOPLASTINA</t>
  </si>
  <si>
    <t>TEMPO DE PROTROMBINA – DETERMINAÇÃO</t>
  </si>
  <si>
    <t>TESTE ORAL DE TOLERÂNCIA À GLICOSE</t>
  </si>
  <si>
    <t>TIPAGEM SANGUINEA</t>
  </si>
  <si>
    <t>TIREOESTIMULANTE, HORMONIO (TSH) PESQUISA E/OU DOSAGEM</t>
  </si>
  <si>
    <t>TOXOPLASMOSE – IGG – PESQUISA E/OU DOSAGEM</t>
  </si>
  <si>
    <t>TOXOPLASMOSE – IGM – PESQUISA E/OU DOSAGEM</t>
  </si>
  <si>
    <t>TOXOPLASMOSE IGG</t>
  </si>
  <si>
    <t>TOXOPLASMOSE IGM</t>
  </si>
  <si>
    <t>TRANSAMINASE OXALACETICA (AMINO TRANSFERASE ASP) - TGO</t>
  </si>
  <si>
    <t>TRANSAMINASE PIRUVICA (AMINO TRANSFERASE DE ALAN) - TGP</t>
  </si>
  <si>
    <t>TRIGLICERIDEOS – PESQUISA E/OU DOSAGEM</t>
  </si>
  <si>
    <t>UREIA – PESQUISA E/OU DOSAGEM</t>
  </si>
  <si>
    <t>UROCULTURA</t>
  </si>
  <si>
    <t xml:space="preserve">VIT + B 6 </t>
  </si>
  <si>
    <t>VIT + 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</si>
</sst>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0" fontId="31" fillId="0" borderId="13" xfId="0" applyFont="1" applyBorder="1" applyAlignment="1" applyProtection="1">
      <alignment vertical="center" wrapText="1"/>
      <protection locked="0"/>
    </xf>
    <xf numFmtId="0" fontId="31" fillId="0" borderId="35" xfId="0" applyFont="1" applyBorder="1" applyAlignment="1" applyProtection="1">
      <alignment vertical="center" wrapText="1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8" fontId="31" fillId="0" borderId="13" xfId="0" applyNumberFormat="1" applyFont="1" applyBorder="1" applyAlignment="1" applyProtection="1">
      <alignment vertical="center" wrapText="1"/>
      <protection locked="0"/>
    </xf>
    <xf numFmtId="8" fontId="31" fillId="0" borderId="35" xfId="0" applyNumberFormat="1" applyFont="1" applyBorder="1" applyAlignment="1" applyProtection="1">
      <alignment vertical="center" wrapText="1"/>
      <protection locked="0"/>
    </xf>
    <xf numFmtId="8" fontId="31" fillId="0" borderId="35" xfId="0" applyNumberFormat="1" applyFont="1" applyBorder="1" applyAlignment="1" applyProtection="1">
      <alignment horizontal="center" vertical="center" wrapText="1"/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3752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3931</v>
      </c>
      <c r="C2" s="125"/>
      <c r="D2" s="50" t="s">
        <v>162</v>
      </c>
      <c r="E2" s="70">
        <v>1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26" t="s">
        <v>4028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4026</v>
      </c>
      <c r="C4" s="128"/>
      <c r="D4" s="128"/>
      <c r="E4" s="129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3680</v>
      </c>
      <c r="C5" s="15" t="s">
        <v>3956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463862.5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98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2" t="s">
        <v>3750</v>
      </c>
      <c r="B11" s="123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I12" sqref="I12:I109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0" t="s">
        <v>3676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3" t="str">
        <f>IF(Identificação!B2=0,"",Identificação!B2)</f>
        <v>Chamamento Público / Credenciamento</v>
      </c>
      <c r="D2" s="143"/>
      <c r="E2" s="143"/>
      <c r="F2" s="143"/>
      <c r="G2" s="143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49" t="s">
        <v>153</v>
      </c>
      <c r="B3" s="150"/>
      <c r="C3" s="151" t="str">
        <f>IF(Identificação!B3=0,"",Identificação!B3)</f>
        <v>EXAMES LABORATORIAIS</v>
      </c>
      <c r="D3" s="151"/>
      <c r="E3" s="151"/>
      <c r="F3" s="151"/>
      <c r="G3" s="151"/>
      <c r="H3" s="151"/>
      <c r="I3" s="151"/>
      <c r="J3" s="151"/>
      <c r="K3" s="152"/>
      <c r="L3" s="94"/>
      <c r="M3" s="94"/>
    </row>
    <row r="4" spans="1:18" s="27" customFormat="1" ht="15.75" thickBot="1" x14ac:dyDescent="0.3">
      <c r="A4" s="15" t="s">
        <v>176</v>
      </c>
      <c r="B4" s="22"/>
      <c r="C4" s="145" t="str">
        <f>IF(Identificação!B4=0,"",Identificação!B4)</f>
        <v>PREFEITURA DE COTIPORA</v>
      </c>
      <c r="D4" s="145"/>
      <c r="E4" s="145"/>
      <c r="F4" s="145"/>
      <c r="G4" s="145"/>
      <c r="H4" s="145"/>
      <c r="I4" s="145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5" t="str">
        <f>IF(Identificação!B5=0,"",Identificação!B5)</f>
        <v>Não se aplica</v>
      </c>
      <c r="D5" s="145"/>
      <c r="E5" s="145"/>
      <c r="F5" s="145"/>
      <c r="G5" s="146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47">
        <f>SUMIFS(K12:K39953,B12:B39953,"&gt;0",K12:K39953,"&lt;&gt;0")</f>
        <v>463862.5</v>
      </c>
      <c r="D6" s="147"/>
      <c r="E6" s="147"/>
      <c r="F6" s="147"/>
      <c r="G6" s="148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32" t="s">
        <v>3761</v>
      </c>
      <c r="B10" s="132" t="s">
        <v>3759</v>
      </c>
      <c r="C10" s="132" t="s">
        <v>3760</v>
      </c>
      <c r="D10" s="136" t="s">
        <v>3675</v>
      </c>
      <c r="E10" s="134" t="s">
        <v>168</v>
      </c>
      <c r="F10" s="138" t="s">
        <v>3674</v>
      </c>
      <c r="G10" s="136" t="s">
        <v>156</v>
      </c>
      <c r="H10" s="157" t="s">
        <v>165</v>
      </c>
      <c r="I10" s="158"/>
      <c r="J10" s="158"/>
      <c r="K10" s="158"/>
      <c r="L10" s="158"/>
      <c r="M10" s="159"/>
      <c r="N10" s="153" t="s">
        <v>177</v>
      </c>
      <c r="O10" s="154"/>
      <c r="P10" s="155" t="s">
        <v>178</v>
      </c>
      <c r="Q10" s="156"/>
      <c r="R10" s="144" t="s">
        <v>3678</v>
      </c>
    </row>
    <row r="11" spans="1:18" customFormat="1" ht="45.75" thickBot="1" x14ac:dyDescent="0.3">
      <c r="A11" s="133"/>
      <c r="B11" s="133"/>
      <c r="C11" s="133"/>
      <c r="D11" s="137"/>
      <c r="E11" s="135"/>
      <c r="F11" s="139"/>
      <c r="G11" s="137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4"/>
    </row>
    <row r="12" spans="1:18" ht="15.7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67" t="s">
        <v>4029</v>
      </c>
      <c r="H12" s="169">
        <v>1000</v>
      </c>
      <c r="I12" s="47" t="s">
        <v>3701</v>
      </c>
      <c r="J12" s="171">
        <v>19.54</v>
      </c>
      <c r="K12" s="54">
        <f>IFERROR(IF(H12*J12&lt;&gt;0,ROUND(ROUND(H12,4)*ROUND(J12,4),2),""),"")</f>
        <v>19540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5.7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68" t="s">
        <v>4030</v>
      </c>
      <c r="H13" s="170">
        <v>200</v>
      </c>
      <c r="I13" s="47" t="s">
        <v>3701</v>
      </c>
      <c r="J13" s="172">
        <v>20.16</v>
      </c>
      <c r="K13" s="54">
        <f>IFERROR(IF(H13*J13&lt;&gt;0,ROUND(ROUND(H13,4)*ROUND(J13,4),2),""),"")</f>
        <v>4032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5.7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68" t="s">
        <v>4031</v>
      </c>
      <c r="H14" s="170">
        <v>500</v>
      </c>
      <c r="I14" s="47" t="s">
        <v>3701</v>
      </c>
      <c r="J14" s="172">
        <v>2.69</v>
      </c>
      <c r="K14" s="106">
        <f>IFERROR(IF(H14*J14&lt;&gt;0,ROUND(ROUND(H14,4)*ROUND(J14,4),2),""),"")</f>
        <v>1345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5.7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68" t="s">
        <v>4032</v>
      </c>
      <c r="H15" s="170">
        <v>100</v>
      </c>
      <c r="I15" s="47" t="s">
        <v>3701</v>
      </c>
      <c r="J15" s="172">
        <v>3.28</v>
      </c>
      <c r="K15" s="106">
        <f t="shared" ref="K15:K78" si="0">IFERROR(IF(H15*J15&lt;&gt;0,ROUND(ROUND(H15,4)*ROUND(J15,4),2),""),"")</f>
        <v>328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5.7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68" t="s">
        <v>4033</v>
      </c>
      <c r="H16" s="170">
        <v>100</v>
      </c>
      <c r="I16" s="47" t="s">
        <v>3701</v>
      </c>
      <c r="J16" s="172">
        <v>23.44</v>
      </c>
      <c r="K16" s="106">
        <f t="shared" si="0"/>
        <v>2344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5.7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68" t="s">
        <v>4034</v>
      </c>
      <c r="H17" s="170">
        <v>100</v>
      </c>
      <c r="I17" s="47" t="s">
        <v>3701</v>
      </c>
      <c r="J17" s="172">
        <v>23.89</v>
      </c>
      <c r="K17" s="106">
        <f t="shared" si="0"/>
        <v>2389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5.75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68" t="s">
        <v>4035</v>
      </c>
      <c r="H18" s="170">
        <v>100</v>
      </c>
      <c r="I18" s="47" t="s">
        <v>3701</v>
      </c>
      <c r="J18" s="172">
        <v>23.89</v>
      </c>
      <c r="K18" s="106">
        <f t="shared" si="0"/>
        <v>2389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5.75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68" t="s">
        <v>4036</v>
      </c>
      <c r="H19" s="170">
        <v>100</v>
      </c>
      <c r="I19" s="47" t="s">
        <v>3701</v>
      </c>
      <c r="J19" s="172">
        <v>23.89</v>
      </c>
      <c r="K19" s="106">
        <f t="shared" si="0"/>
        <v>2389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5.7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68" t="s">
        <v>4037</v>
      </c>
      <c r="H20" s="170">
        <v>100</v>
      </c>
      <c r="I20" s="47" t="s">
        <v>3701</v>
      </c>
      <c r="J20" s="172">
        <v>23.89</v>
      </c>
      <c r="K20" s="106">
        <f t="shared" si="0"/>
        <v>2389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5.7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68" t="s">
        <v>4038</v>
      </c>
      <c r="H21" s="170">
        <v>300</v>
      </c>
      <c r="I21" s="47" t="s">
        <v>3701</v>
      </c>
      <c r="J21" s="172">
        <v>10.6</v>
      </c>
      <c r="K21" s="106">
        <f t="shared" si="0"/>
        <v>3180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5.7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68" t="s">
        <v>4039</v>
      </c>
      <c r="H22" s="170">
        <v>500</v>
      </c>
      <c r="I22" s="47" t="s">
        <v>3701</v>
      </c>
      <c r="J22" s="172">
        <v>23.63</v>
      </c>
      <c r="K22" s="106">
        <f t="shared" si="0"/>
        <v>11815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5.7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68" t="s">
        <v>4040</v>
      </c>
      <c r="H23" s="170">
        <v>100</v>
      </c>
      <c r="I23" s="47" t="s">
        <v>3701</v>
      </c>
      <c r="J23" s="172">
        <v>22.45</v>
      </c>
      <c r="K23" s="106">
        <f t="shared" si="0"/>
        <v>2245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5.7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68" t="s">
        <v>4041</v>
      </c>
      <c r="H24" s="170">
        <v>100</v>
      </c>
      <c r="I24" s="47" t="s">
        <v>3701</v>
      </c>
      <c r="J24" s="172">
        <v>17.940000000000001</v>
      </c>
      <c r="K24" s="106">
        <f t="shared" si="0"/>
        <v>1794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5.7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68" t="s">
        <v>4042</v>
      </c>
      <c r="H25" s="170">
        <v>200</v>
      </c>
      <c r="I25" s="47" t="s">
        <v>3701</v>
      </c>
      <c r="J25" s="172">
        <v>6.11</v>
      </c>
      <c r="K25" s="106">
        <f t="shared" si="0"/>
        <v>1222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5.7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68" t="s">
        <v>4043</v>
      </c>
      <c r="H26" s="170">
        <v>50</v>
      </c>
      <c r="I26" s="47" t="s">
        <v>3701</v>
      </c>
      <c r="J26" s="172">
        <v>5.01</v>
      </c>
      <c r="K26" s="106">
        <f t="shared" si="0"/>
        <v>250.5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5.75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68" t="s">
        <v>4044</v>
      </c>
      <c r="H27" s="170">
        <v>50</v>
      </c>
      <c r="I27" s="47" t="s">
        <v>3701</v>
      </c>
      <c r="J27" s="172">
        <v>6.01</v>
      </c>
      <c r="K27" s="106">
        <f t="shared" si="0"/>
        <v>300.5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5.75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68" t="s">
        <v>4045</v>
      </c>
      <c r="H28" s="170">
        <v>50</v>
      </c>
      <c r="I28" s="47" t="s">
        <v>3701</v>
      </c>
      <c r="J28" s="172">
        <v>7.01</v>
      </c>
      <c r="K28" s="106">
        <f t="shared" si="0"/>
        <v>350.5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15.75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68" t="s">
        <v>4046</v>
      </c>
      <c r="H29" s="170">
        <v>100</v>
      </c>
      <c r="I29" s="47" t="s">
        <v>3701</v>
      </c>
      <c r="J29" s="172">
        <v>2.92</v>
      </c>
      <c r="K29" s="106">
        <f t="shared" si="0"/>
        <v>292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5.75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68" t="s">
        <v>4047</v>
      </c>
      <c r="H30" s="170">
        <v>300</v>
      </c>
      <c r="I30" s="47" t="s">
        <v>3701</v>
      </c>
      <c r="J30" s="172">
        <v>43.2</v>
      </c>
      <c r="K30" s="106">
        <f t="shared" si="0"/>
        <v>12960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15.75" thickBot="1" x14ac:dyDescent="0.3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168" t="s">
        <v>4048</v>
      </c>
      <c r="H31" s="170">
        <v>100</v>
      </c>
      <c r="I31" s="47" t="s">
        <v>3701</v>
      </c>
      <c r="J31" s="172">
        <v>2.69</v>
      </c>
      <c r="K31" s="106">
        <f t="shared" si="0"/>
        <v>269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15.75" thickBot="1" x14ac:dyDescent="0.3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168" t="s">
        <v>4049</v>
      </c>
      <c r="H32" s="170">
        <v>2000</v>
      </c>
      <c r="I32" s="47" t="s">
        <v>3701</v>
      </c>
      <c r="J32" s="172">
        <v>5.1100000000000003</v>
      </c>
      <c r="K32" s="106">
        <f t="shared" si="0"/>
        <v>10220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15.75" thickBot="1" x14ac:dyDescent="0.3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168" t="s">
        <v>4050</v>
      </c>
      <c r="H33" s="170">
        <v>2000</v>
      </c>
      <c r="I33" s="47" t="s">
        <v>3701</v>
      </c>
      <c r="J33" s="172">
        <v>7.49</v>
      </c>
      <c r="K33" s="106">
        <f t="shared" si="0"/>
        <v>14980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15.75" thickBot="1" x14ac:dyDescent="0.3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168" t="s">
        <v>4051</v>
      </c>
      <c r="H34" s="170">
        <v>2000</v>
      </c>
      <c r="I34" s="47" t="s">
        <v>3701</v>
      </c>
      <c r="J34" s="172">
        <v>2.69</v>
      </c>
      <c r="K34" s="106">
        <f t="shared" si="0"/>
        <v>5380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15.75" thickBot="1" x14ac:dyDescent="0.3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168" t="s">
        <v>4052</v>
      </c>
      <c r="H35" s="170">
        <v>100</v>
      </c>
      <c r="I35" s="47" t="s">
        <v>3701</v>
      </c>
      <c r="J35" s="172">
        <v>5.14</v>
      </c>
      <c r="K35" s="106">
        <f t="shared" si="0"/>
        <v>514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15.75" thickBot="1" x14ac:dyDescent="0.3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168" t="s">
        <v>4053</v>
      </c>
      <c r="H36" s="170">
        <v>100</v>
      </c>
      <c r="I36" s="47" t="s">
        <v>3701</v>
      </c>
      <c r="J36" s="172">
        <v>6.27</v>
      </c>
      <c r="K36" s="106">
        <f t="shared" si="0"/>
        <v>627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15.75" thickBot="1" x14ac:dyDescent="0.3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168" t="s">
        <v>4054</v>
      </c>
      <c r="H37" s="170">
        <v>100</v>
      </c>
      <c r="I37" s="47" t="s">
        <v>3701</v>
      </c>
      <c r="J37" s="172">
        <v>3.96</v>
      </c>
      <c r="K37" s="106">
        <f t="shared" si="0"/>
        <v>396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15.75" thickBot="1" x14ac:dyDescent="0.3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168" t="s">
        <v>4055</v>
      </c>
      <c r="H38" s="170">
        <v>100</v>
      </c>
      <c r="I38" s="47" t="s">
        <v>3701</v>
      </c>
      <c r="J38" s="172">
        <v>3.96</v>
      </c>
      <c r="K38" s="106">
        <f t="shared" si="0"/>
        <v>396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15.75" thickBot="1" x14ac:dyDescent="0.3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168" t="s">
        <v>4056</v>
      </c>
      <c r="H39" s="170">
        <v>2000</v>
      </c>
      <c r="I39" s="47" t="s">
        <v>3701</v>
      </c>
      <c r="J39" s="172">
        <v>2.69</v>
      </c>
      <c r="K39" s="106">
        <f t="shared" si="0"/>
        <v>5380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15.75" thickBot="1" x14ac:dyDescent="0.3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168" t="s">
        <v>4057</v>
      </c>
      <c r="H40" s="170">
        <v>100</v>
      </c>
      <c r="I40" s="47" t="s">
        <v>3701</v>
      </c>
      <c r="J40" s="172">
        <v>10.3</v>
      </c>
      <c r="K40" s="106">
        <f t="shared" si="0"/>
        <v>1030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15.75" thickBot="1" x14ac:dyDescent="0.3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168" t="s">
        <v>4058</v>
      </c>
      <c r="H41" s="170">
        <v>100</v>
      </c>
      <c r="I41" s="47" t="s">
        <v>3701</v>
      </c>
      <c r="J41" s="172">
        <v>11.9</v>
      </c>
      <c r="K41" s="106">
        <f t="shared" si="0"/>
        <v>1190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15.75" thickBot="1" x14ac:dyDescent="0.3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168" t="s">
        <v>4059</v>
      </c>
      <c r="H42" s="170">
        <v>300</v>
      </c>
      <c r="I42" s="47" t="s">
        <v>3701</v>
      </c>
      <c r="J42" s="172">
        <v>30.78</v>
      </c>
      <c r="K42" s="106">
        <f t="shared" si="0"/>
        <v>9234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15.75" thickBot="1" x14ac:dyDescent="0.3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168" t="s">
        <v>4060</v>
      </c>
      <c r="H43" s="170">
        <v>300</v>
      </c>
      <c r="I43" s="47" t="s">
        <v>3701</v>
      </c>
      <c r="J43" s="172">
        <v>30.78</v>
      </c>
      <c r="K43" s="106">
        <f t="shared" si="0"/>
        <v>9234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15.75" thickBot="1" x14ac:dyDescent="0.3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168" t="s">
        <v>4061</v>
      </c>
      <c r="H44" s="170">
        <v>300</v>
      </c>
      <c r="I44" s="47" t="s">
        <v>3701</v>
      </c>
      <c r="J44" s="172">
        <v>3.97</v>
      </c>
      <c r="K44" s="106">
        <f t="shared" si="0"/>
        <v>1191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15.75" thickBot="1" x14ac:dyDescent="0.3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168" t="s">
        <v>4062</v>
      </c>
      <c r="H45" s="170">
        <v>300</v>
      </c>
      <c r="I45" s="47" t="s">
        <v>3701</v>
      </c>
      <c r="J45" s="172">
        <v>5.36</v>
      </c>
      <c r="K45" s="106">
        <f t="shared" si="0"/>
        <v>1608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15.75" thickBot="1" x14ac:dyDescent="0.3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168" t="s">
        <v>4063</v>
      </c>
      <c r="H46" s="170">
        <v>100</v>
      </c>
      <c r="I46" s="47" t="s">
        <v>3701</v>
      </c>
      <c r="J46" s="172">
        <v>6.01</v>
      </c>
      <c r="K46" s="106">
        <f t="shared" si="0"/>
        <v>601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15.75" thickBot="1" x14ac:dyDescent="0.3">
      <c r="A47" s="47"/>
      <c r="B47" s="117">
        <f>IF(AND(G47&lt;&gt;"",H47&gt;0,I47&lt;&gt;"",J47&lt;&gt;0,K47&lt;&gt;0),COUNT($B$11:B46)+1,"")</f>
        <v>36</v>
      </c>
      <c r="C47" s="34">
        <v>36</v>
      </c>
      <c r="D47" s="91"/>
      <c r="E47" s="47"/>
      <c r="F47" s="68"/>
      <c r="G47" s="168" t="s">
        <v>4064</v>
      </c>
      <c r="H47" s="170">
        <v>300</v>
      </c>
      <c r="I47" s="47" t="s">
        <v>3701</v>
      </c>
      <c r="J47" s="172">
        <v>6.8</v>
      </c>
      <c r="K47" s="106">
        <f t="shared" si="0"/>
        <v>2040</v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15.75" thickBot="1" x14ac:dyDescent="0.3">
      <c r="A48" s="47"/>
      <c r="B48" s="117">
        <f>IF(AND(G48&lt;&gt;"",H48&gt;0,I48&lt;&gt;"",J48&lt;&gt;0,K48&lt;&gt;0),COUNT($B$11:B47)+1,"")</f>
        <v>37</v>
      </c>
      <c r="C48" s="34">
        <v>37</v>
      </c>
      <c r="D48" s="91"/>
      <c r="E48" s="47"/>
      <c r="F48" s="68"/>
      <c r="G48" s="168" t="s">
        <v>4065</v>
      </c>
      <c r="H48" s="170">
        <v>100</v>
      </c>
      <c r="I48" s="47" t="s">
        <v>3701</v>
      </c>
      <c r="J48" s="172">
        <v>5.6</v>
      </c>
      <c r="K48" s="106">
        <f t="shared" si="0"/>
        <v>560</v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15.75" thickBot="1" x14ac:dyDescent="0.3">
      <c r="A49" s="47"/>
      <c r="B49" s="117">
        <f>IF(AND(G49&lt;&gt;"",H49&gt;0,I49&lt;&gt;"",J49&lt;&gt;0,K49&lt;&gt;0),COUNT($B$11:B48)+1,"")</f>
        <v>38</v>
      </c>
      <c r="C49" s="34">
        <v>38</v>
      </c>
      <c r="D49" s="91"/>
      <c r="E49" s="47"/>
      <c r="F49" s="68"/>
      <c r="G49" s="168" t="s">
        <v>4066</v>
      </c>
      <c r="H49" s="170">
        <v>100</v>
      </c>
      <c r="I49" s="47" t="s">
        <v>3701</v>
      </c>
      <c r="J49" s="172">
        <v>4.2300000000000004</v>
      </c>
      <c r="K49" s="106">
        <f t="shared" si="0"/>
        <v>423</v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15.75" thickBot="1" x14ac:dyDescent="0.3">
      <c r="A50" s="47"/>
      <c r="B50" s="117">
        <f>IF(AND(G50&lt;&gt;"",H50&gt;0,I50&lt;&gt;"",J50&lt;&gt;0,K50&lt;&gt;0),COUNT($B$11:B49)+1,"")</f>
        <v>39</v>
      </c>
      <c r="C50" s="34">
        <v>39</v>
      </c>
      <c r="D50" s="91"/>
      <c r="E50" s="47"/>
      <c r="F50" s="68"/>
      <c r="G50" s="168" t="s">
        <v>4067</v>
      </c>
      <c r="H50" s="170">
        <v>100</v>
      </c>
      <c r="I50" s="47" t="s">
        <v>3701</v>
      </c>
      <c r="J50" s="172">
        <v>13.85</v>
      </c>
      <c r="K50" s="106">
        <f t="shared" si="0"/>
        <v>1385</v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26.25" thickBot="1" x14ac:dyDescent="0.3">
      <c r="A51" s="47"/>
      <c r="B51" s="117">
        <f>IF(AND(G51&lt;&gt;"",H51&gt;0,I51&lt;&gt;"",J51&lt;&gt;0,K51&lt;&gt;0),COUNT($B$11:B50)+1,"")</f>
        <v>40</v>
      </c>
      <c r="C51" s="34">
        <v>40</v>
      </c>
      <c r="D51" s="91"/>
      <c r="E51" s="47"/>
      <c r="F51" s="68"/>
      <c r="G51" s="168" t="s">
        <v>4068</v>
      </c>
      <c r="H51" s="170">
        <v>2000</v>
      </c>
      <c r="I51" s="47" t="s">
        <v>3701</v>
      </c>
      <c r="J51" s="172">
        <v>16.170000000000002</v>
      </c>
      <c r="K51" s="106">
        <f t="shared" si="0"/>
        <v>32340</v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15.75" thickBot="1" x14ac:dyDescent="0.3">
      <c r="A52" s="47"/>
      <c r="B52" s="117">
        <f>IF(AND(G52&lt;&gt;"",H52&gt;0,I52&lt;&gt;"",J52&lt;&gt;0,K52&lt;&gt;0),COUNT($B$11:B51)+1,"")</f>
        <v>41</v>
      </c>
      <c r="C52" s="34">
        <v>41</v>
      </c>
      <c r="D52" s="91"/>
      <c r="E52" s="47"/>
      <c r="F52" s="68"/>
      <c r="G52" s="168" t="s">
        <v>4069</v>
      </c>
      <c r="H52" s="170">
        <v>300</v>
      </c>
      <c r="I52" s="47" t="s">
        <v>3701</v>
      </c>
      <c r="J52" s="172">
        <v>3.92</v>
      </c>
      <c r="K52" s="106">
        <f t="shared" si="0"/>
        <v>1176</v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15.75" thickBot="1" x14ac:dyDescent="0.3">
      <c r="A53" s="47"/>
      <c r="B53" s="117">
        <f>IF(AND(G53&lt;&gt;"",H53&gt;0,I53&lt;&gt;"",J53&lt;&gt;0,K53&lt;&gt;0),COUNT($B$11:B52)+1,"")</f>
        <v>42</v>
      </c>
      <c r="C53" s="34">
        <v>42</v>
      </c>
      <c r="D53" s="91"/>
      <c r="E53" s="47"/>
      <c r="F53" s="68"/>
      <c r="G53" s="168" t="s">
        <v>4070</v>
      </c>
      <c r="H53" s="170">
        <v>300</v>
      </c>
      <c r="I53" s="47" t="s">
        <v>3701</v>
      </c>
      <c r="J53" s="172">
        <v>2.59</v>
      </c>
      <c r="K53" s="106">
        <f t="shared" si="0"/>
        <v>777</v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ht="15.75" thickBot="1" x14ac:dyDescent="0.3">
      <c r="A54" s="47"/>
      <c r="B54" s="117">
        <f>IF(AND(G54&lt;&gt;"",H54&gt;0,I54&lt;&gt;"",J54&lt;&gt;0,K54&lt;&gt;0),COUNT($B$11:B53)+1,"")</f>
        <v>43</v>
      </c>
      <c r="C54" s="34">
        <v>43</v>
      </c>
      <c r="D54" s="91"/>
      <c r="E54" s="47"/>
      <c r="F54" s="68"/>
      <c r="G54" s="168" t="s">
        <v>4071</v>
      </c>
      <c r="H54" s="170">
        <v>500</v>
      </c>
      <c r="I54" s="47" t="s">
        <v>3701</v>
      </c>
      <c r="J54" s="172">
        <v>22.7</v>
      </c>
      <c r="K54" s="106">
        <f t="shared" si="0"/>
        <v>11350</v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15.75" thickBot="1" x14ac:dyDescent="0.3">
      <c r="A55" s="47"/>
      <c r="B55" s="117">
        <f>IF(AND(G55&lt;&gt;"",H55&gt;0,I55&lt;&gt;"",J55&lt;&gt;0,K55&lt;&gt;0),COUNT($B$11:B54)+1,"")</f>
        <v>44</v>
      </c>
      <c r="C55" s="34">
        <v>44</v>
      </c>
      <c r="D55" s="91"/>
      <c r="E55" s="47"/>
      <c r="F55" s="68"/>
      <c r="G55" s="168" t="s">
        <v>4072</v>
      </c>
      <c r="H55" s="170">
        <v>500</v>
      </c>
      <c r="I55" s="47" t="s">
        <v>3701</v>
      </c>
      <c r="J55" s="172">
        <v>5.1100000000000003</v>
      </c>
      <c r="K55" s="106">
        <f t="shared" si="0"/>
        <v>2555</v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15.75" thickBot="1" x14ac:dyDescent="0.3">
      <c r="A56" s="47"/>
      <c r="B56" s="117">
        <f>IF(AND(G56&lt;&gt;"",H56&gt;0,I56&lt;&gt;"",J56&lt;&gt;0,K56&lt;&gt;0),COUNT($B$11:B55)+1,"")</f>
        <v>45</v>
      </c>
      <c r="C56" s="34">
        <v>45</v>
      </c>
      <c r="D56" s="91"/>
      <c r="E56" s="47"/>
      <c r="F56" s="68"/>
      <c r="G56" s="168" t="s">
        <v>4073</v>
      </c>
      <c r="H56" s="170">
        <v>300</v>
      </c>
      <c r="I56" s="47" t="s">
        <v>3701</v>
      </c>
      <c r="J56" s="172">
        <v>2.92</v>
      </c>
      <c r="K56" s="106">
        <f t="shared" si="0"/>
        <v>876</v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15.75" thickBot="1" x14ac:dyDescent="0.3">
      <c r="A57" s="47"/>
      <c r="B57" s="117">
        <f>IF(AND(G57&lt;&gt;"",H57&gt;0,I57&lt;&gt;"",J57&lt;&gt;0,K57&lt;&gt;0),COUNT($B$11:B56)+1,"")</f>
        <v>46</v>
      </c>
      <c r="C57" s="34">
        <v>46</v>
      </c>
      <c r="D57" s="91"/>
      <c r="E57" s="47"/>
      <c r="F57" s="68"/>
      <c r="G57" s="168" t="s">
        <v>4074</v>
      </c>
      <c r="H57" s="170">
        <v>100</v>
      </c>
      <c r="I57" s="47" t="s">
        <v>3701</v>
      </c>
      <c r="J57" s="172">
        <v>3.92</v>
      </c>
      <c r="K57" s="106">
        <f t="shared" si="0"/>
        <v>392</v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15.75" thickBot="1" x14ac:dyDescent="0.3">
      <c r="A58" s="47"/>
      <c r="B58" s="117">
        <f>IF(AND(G58&lt;&gt;"",H58&gt;0,I58&lt;&gt;"",J58&lt;&gt;0,K58&lt;&gt;0),COUNT($B$11:B57)+1,"")</f>
        <v>47</v>
      </c>
      <c r="C58" s="34">
        <v>47</v>
      </c>
      <c r="D58" s="91"/>
      <c r="E58" s="47"/>
      <c r="F58" s="68"/>
      <c r="G58" s="168" t="s">
        <v>4075</v>
      </c>
      <c r="H58" s="170">
        <v>300</v>
      </c>
      <c r="I58" s="47" t="s">
        <v>3701</v>
      </c>
      <c r="J58" s="172">
        <v>14.56</v>
      </c>
      <c r="K58" s="106">
        <f t="shared" si="0"/>
        <v>4368</v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15.75" thickBot="1" x14ac:dyDescent="0.3">
      <c r="A59" s="47"/>
      <c r="B59" s="117">
        <f>IF(AND(G59&lt;&gt;"",H59&gt;0,I59&lt;&gt;"",J59&lt;&gt;0,K59&lt;&gt;0),COUNT($B$11:B58)+1,"")</f>
        <v>48</v>
      </c>
      <c r="C59" s="34">
        <v>48</v>
      </c>
      <c r="D59" s="91"/>
      <c r="E59" s="47"/>
      <c r="F59" s="68"/>
      <c r="G59" s="168" t="s">
        <v>4076</v>
      </c>
      <c r="H59" s="170">
        <v>300</v>
      </c>
      <c r="I59" s="47" t="s">
        <v>3701</v>
      </c>
      <c r="J59" s="172">
        <v>14.56</v>
      </c>
      <c r="K59" s="106">
        <f t="shared" si="0"/>
        <v>4368</v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15.75" thickBot="1" x14ac:dyDescent="0.3">
      <c r="A60" s="47"/>
      <c r="B60" s="117">
        <f>IF(AND(G60&lt;&gt;"",H60&gt;0,I60&lt;&gt;"",J60&lt;&gt;0,K60&lt;&gt;0),COUNT($B$11:B59)+1,"")</f>
        <v>49</v>
      </c>
      <c r="C60" s="34">
        <v>49</v>
      </c>
      <c r="D60" s="91"/>
      <c r="E60" s="47"/>
      <c r="F60" s="68"/>
      <c r="G60" s="168" t="s">
        <v>4077</v>
      </c>
      <c r="H60" s="170">
        <v>300</v>
      </c>
      <c r="I60" s="47" t="s">
        <v>3701</v>
      </c>
      <c r="J60" s="172">
        <v>14.56</v>
      </c>
      <c r="K60" s="106">
        <f t="shared" si="0"/>
        <v>4368</v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15.75" thickBot="1" x14ac:dyDescent="0.3">
      <c r="A61" s="47"/>
      <c r="B61" s="117">
        <f>IF(AND(G61&lt;&gt;"",H61&gt;0,I61&lt;&gt;"",J61&lt;&gt;0,K61&lt;&gt;0),COUNT($B$11:B60)+1,"")</f>
        <v>50</v>
      </c>
      <c r="C61" s="34">
        <v>50</v>
      </c>
      <c r="D61" s="91"/>
      <c r="E61" s="47"/>
      <c r="F61" s="68"/>
      <c r="G61" s="168" t="s">
        <v>4078</v>
      </c>
      <c r="H61" s="170">
        <v>300</v>
      </c>
      <c r="I61" s="47" t="s">
        <v>3701</v>
      </c>
      <c r="J61" s="172">
        <v>5.1100000000000003</v>
      </c>
      <c r="K61" s="106">
        <f t="shared" si="0"/>
        <v>1533</v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15.75" thickBot="1" x14ac:dyDescent="0.3">
      <c r="A62" s="47"/>
      <c r="B62" s="117">
        <f>IF(AND(G62&lt;&gt;"",H62&gt;0,I62&lt;&gt;"",J62&lt;&gt;0,K62&lt;&gt;0),COUNT($B$11:B61)+1,"")</f>
        <v>51</v>
      </c>
      <c r="C62" s="34">
        <v>51</v>
      </c>
      <c r="D62" s="91"/>
      <c r="E62" s="47"/>
      <c r="F62" s="68"/>
      <c r="G62" s="168" t="s">
        <v>4079</v>
      </c>
      <c r="H62" s="170">
        <v>300</v>
      </c>
      <c r="I62" s="47" t="s">
        <v>3701</v>
      </c>
      <c r="J62" s="172">
        <v>4.79</v>
      </c>
      <c r="K62" s="106">
        <f t="shared" si="0"/>
        <v>1437</v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15.75" thickBot="1" x14ac:dyDescent="0.3">
      <c r="A63" s="47"/>
      <c r="B63" s="117">
        <f>IF(AND(G63&lt;&gt;"",H63&gt;0,I63&lt;&gt;"",J63&lt;&gt;0,K63&lt;&gt;0),COUNT($B$11:B62)+1,"")</f>
        <v>52</v>
      </c>
      <c r="C63" s="34">
        <v>52</v>
      </c>
      <c r="D63" s="91"/>
      <c r="E63" s="47"/>
      <c r="F63" s="68"/>
      <c r="G63" s="168" t="s">
        <v>4080</v>
      </c>
      <c r="H63" s="170">
        <v>2000</v>
      </c>
      <c r="I63" s="47" t="s">
        <v>3701</v>
      </c>
      <c r="J63" s="172">
        <v>2.69</v>
      </c>
      <c r="K63" s="106">
        <f t="shared" si="0"/>
        <v>5380</v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15.75" thickBot="1" x14ac:dyDescent="0.3">
      <c r="A64" s="47"/>
      <c r="B64" s="117">
        <f>IF(AND(G64&lt;&gt;"",H64&gt;0,I64&lt;&gt;"",J64&lt;&gt;0,K64&lt;&gt;0),COUNT($B$11:B63)+1,"")</f>
        <v>53</v>
      </c>
      <c r="C64" s="34">
        <v>53</v>
      </c>
      <c r="D64" s="91"/>
      <c r="E64" s="47"/>
      <c r="F64" s="68"/>
      <c r="G64" s="168" t="s">
        <v>4081</v>
      </c>
      <c r="H64" s="170">
        <v>100</v>
      </c>
      <c r="I64" s="47" t="s">
        <v>3701</v>
      </c>
      <c r="J64" s="172">
        <v>5.42</v>
      </c>
      <c r="K64" s="106">
        <f t="shared" si="0"/>
        <v>542</v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15.75" thickBot="1" x14ac:dyDescent="0.3">
      <c r="A65" s="47"/>
      <c r="B65" s="117">
        <f>IF(AND(G65&lt;&gt;"",H65&gt;0,I65&lt;&gt;"",J65&lt;&gt;0,K65&lt;&gt;0),COUNT($B$11:B64)+1,"")</f>
        <v>54</v>
      </c>
      <c r="C65" s="34">
        <v>54</v>
      </c>
      <c r="D65" s="91"/>
      <c r="E65" s="47"/>
      <c r="F65" s="68"/>
      <c r="G65" s="168" t="s">
        <v>4082</v>
      </c>
      <c r="H65" s="170">
        <v>100</v>
      </c>
      <c r="I65" s="47" t="s">
        <v>3701</v>
      </c>
      <c r="J65" s="172">
        <v>5.46</v>
      </c>
      <c r="K65" s="106">
        <f t="shared" si="0"/>
        <v>546</v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15.75" thickBot="1" x14ac:dyDescent="0.3">
      <c r="A66" s="47"/>
      <c r="B66" s="117">
        <f>IF(AND(G66&lt;&gt;"",H66&gt;0,I66&lt;&gt;"",J66&lt;&gt;0,K66&lt;&gt;0),COUNT($B$11:B65)+1,"")</f>
        <v>55</v>
      </c>
      <c r="C66" s="34">
        <v>55</v>
      </c>
      <c r="D66" s="91"/>
      <c r="E66" s="47"/>
      <c r="F66" s="68"/>
      <c r="G66" s="168" t="s">
        <v>4083</v>
      </c>
      <c r="H66" s="170">
        <v>100</v>
      </c>
      <c r="I66" s="47" t="s">
        <v>3701</v>
      </c>
      <c r="J66" s="172">
        <v>3.79</v>
      </c>
      <c r="K66" s="106">
        <f t="shared" si="0"/>
        <v>379</v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15.75" thickBot="1" x14ac:dyDescent="0.3">
      <c r="A67" s="47"/>
      <c r="B67" s="117">
        <f>IF(AND(G67&lt;&gt;"",H67&gt;0,I67&lt;&gt;"",J67&lt;&gt;0,K67&lt;&gt;0),COUNT($B$11:B66)+1,"")</f>
        <v>56</v>
      </c>
      <c r="C67" s="34">
        <v>56</v>
      </c>
      <c r="D67" s="91"/>
      <c r="E67" s="47"/>
      <c r="F67" s="68"/>
      <c r="G67" s="168" t="s">
        <v>4084</v>
      </c>
      <c r="H67" s="170">
        <v>100</v>
      </c>
      <c r="I67" s="47" t="s">
        <v>3701</v>
      </c>
      <c r="J67" s="172">
        <v>3.33</v>
      </c>
      <c r="K67" s="106">
        <f t="shared" si="0"/>
        <v>333</v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ht="15.75" thickBot="1" x14ac:dyDescent="0.3">
      <c r="A68" s="47"/>
      <c r="B68" s="117">
        <f>IF(AND(G68&lt;&gt;"",H68&gt;0,I68&lt;&gt;"",J68&lt;&gt;0,K68&lt;&gt;0),COUNT($B$11:B67)+1,"")</f>
        <v>57</v>
      </c>
      <c r="C68" s="34">
        <v>57</v>
      </c>
      <c r="D68" s="91"/>
      <c r="E68" s="47"/>
      <c r="F68" s="68"/>
      <c r="G68" s="168" t="s">
        <v>4085</v>
      </c>
      <c r="H68" s="170">
        <v>100</v>
      </c>
      <c r="I68" s="47" t="s">
        <v>3701</v>
      </c>
      <c r="J68" s="172">
        <v>70.33</v>
      </c>
      <c r="K68" s="106">
        <f t="shared" si="0"/>
        <v>7033</v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ht="15.75" thickBot="1" x14ac:dyDescent="0.3">
      <c r="A69" s="47"/>
      <c r="B69" s="117">
        <f>IF(AND(G69&lt;&gt;"",H69&gt;0,I69&lt;&gt;"",J69&lt;&gt;0,K69&lt;&gt;0),COUNT($B$11:B68)+1,"")</f>
        <v>58</v>
      </c>
      <c r="C69" s="34">
        <v>58</v>
      </c>
      <c r="D69" s="91"/>
      <c r="E69" s="47"/>
      <c r="F69" s="68"/>
      <c r="G69" s="168" t="s">
        <v>4086</v>
      </c>
      <c r="H69" s="170">
        <v>2000</v>
      </c>
      <c r="I69" s="47" t="s">
        <v>3701</v>
      </c>
      <c r="J69" s="172">
        <v>11.44</v>
      </c>
      <c r="K69" s="106">
        <f t="shared" si="0"/>
        <v>22880</v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ht="15.75" thickBot="1" x14ac:dyDescent="0.3">
      <c r="A70" s="47"/>
      <c r="B70" s="117">
        <f>IF(AND(G70&lt;&gt;"",H70&gt;0,I70&lt;&gt;"",J70&lt;&gt;0,K70&lt;&gt;0),COUNT($B$11:B69)+1,"")</f>
        <v>59</v>
      </c>
      <c r="C70" s="34">
        <v>59</v>
      </c>
      <c r="D70" s="91"/>
      <c r="E70" s="47"/>
      <c r="F70" s="68"/>
      <c r="G70" s="168" t="s">
        <v>4087</v>
      </c>
      <c r="H70" s="170">
        <v>2000</v>
      </c>
      <c r="I70" s="47" t="s">
        <v>3701</v>
      </c>
      <c r="J70" s="172">
        <v>5.98</v>
      </c>
      <c r="K70" s="106">
        <f t="shared" si="0"/>
        <v>11960</v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ht="15.75" thickBot="1" x14ac:dyDescent="0.3">
      <c r="A71" s="47"/>
      <c r="B71" s="117">
        <f>IF(AND(G71&lt;&gt;"",H71&gt;0,I71&lt;&gt;"",J71&lt;&gt;0,K71&lt;&gt;0),COUNT($B$11:B70)+1,"")</f>
        <v>60</v>
      </c>
      <c r="C71" s="34">
        <v>60</v>
      </c>
      <c r="D71" s="91"/>
      <c r="E71" s="47"/>
      <c r="F71" s="68"/>
      <c r="G71" s="168" t="s">
        <v>4088</v>
      </c>
      <c r="H71" s="170">
        <v>500</v>
      </c>
      <c r="I71" s="47" t="s">
        <v>3701</v>
      </c>
      <c r="J71" s="172">
        <v>23.88</v>
      </c>
      <c r="K71" s="106">
        <f t="shared" si="0"/>
        <v>11940</v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15.75" thickBot="1" x14ac:dyDescent="0.3">
      <c r="A72" s="47"/>
      <c r="B72" s="117">
        <f>IF(AND(G72&lt;&gt;"",H72&gt;0,I72&lt;&gt;"",J72&lt;&gt;0,K72&lt;&gt;0),COUNT($B$11:B71)+1,"")</f>
        <v>61</v>
      </c>
      <c r="C72" s="34">
        <v>61</v>
      </c>
      <c r="D72" s="91"/>
      <c r="E72" s="47"/>
      <c r="F72" s="68"/>
      <c r="G72" s="168" t="s">
        <v>4089</v>
      </c>
      <c r="H72" s="170">
        <v>500</v>
      </c>
      <c r="I72" s="47" t="s">
        <v>3701</v>
      </c>
      <c r="J72" s="172">
        <v>17.899999999999999</v>
      </c>
      <c r="K72" s="106">
        <f t="shared" si="0"/>
        <v>8950</v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ht="15.75" thickBot="1" x14ac:dyDescent="0.3">
      <c r="A73" s="47"/>
      <c r="B73" s="117">
        <f>IF(AND(G73&lt;&gt;"",H73&gt;0,I73&lt;&gt;"",J73&lt;&gt;0,K73&lt;&gt;0),COUNT($B$11:B72)+1,"")</f>
        <v>62</v>
      </c>
      <c r="C73" s="34">
        <v>62</v>
      </c>
      <c r="D73" s="91"/>
      <c r="E73" s="47"/>
      <c r="F73" s="68"/>
      <c r="G73" s="168" t="s">
        <v>4090</v>
      </c>
      <c r="H73" s="170">
        <v>500</v>
      </c>
      <c r="I73" s="47" t="s">
        <v>3701</v>
      </c>
      <c r="J73" s="172">
        <v>14.56</v>
      </c>
      <c r="K73" s="106">
        <f t="shared" si="0"/>
        <v>7280</v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ht="15.75" thickBot="1" x14ac:dyDescent="0.3">
      <c r="A74" s="47"/>
      <c r="B74" s="117">
        <f>IF(AND(G74&lt;&gt;"",H74&gt;0,I74&lt;&gt;"",J74&lt;&gt;0,K74&lt;&gt;0),COUNT($B$11:B73)+1,"")</f>
        <v>63</v>
      </c>
      <c r="C74" s="34">
        <v>63</v>
      </c>
      <c r="D74" s="91"/>
      <c r="E74" s="47"/>
      <c r="F74" s="68"/>
      <c r="G74" s="168" t="s">
        <v>4091</v>
      </c>
      <c r="H74" s="170">
        <v>500</v>
      </c>
      <c r="I74" s="47" t="s">
        <v>3701</v>
      </c>
      <c r="J74" s="172">
        <v>14.56</v>
      </c>
      <c r="K74" s="106">
        <f t="shared" si="0"/>
        <v>7280</v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15.75" thickBot="1" x14ac:dyDescent="0.3">
      <c r="A75" s="47"/>
      <c r="B75" s="117">
        <f>IF(AND(G75&lt;&gt;"",H75&gt;0,I75&lt;&gt;"",J75&lt;&gt;0,K75&lt;&gt;0),COUNT($B$11:B74)+1,"")</f>
        <v>64</v>
      </c>
      <c r="C75" s="34">
        <v>64</v>
      </c>
      <c r="D75" s="91"/>
      <c r="E75" s="47"/>
      <c r="F75" s="68"/>
      <c r="G75" s="168" t="s">
        <v>4092</v>
      </c>
      <c r="H75" s="170">
        <v>500</v>
      </c>
      <c r="I75" s="47" t="s">
        <v>3701</v>
      </c>
      <c r="J75" s="172">
        <v>14.56</v>
      </c>
      <c r="K75" s="106">
        <f t="shared" si="0"/>
        <v>7280</v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15.75" thickBot="1" x14ac:dyDescent="0.3">
      <c r="A76" s="47"/>
      <c r="B76" s="117">
        <f>IF(AND(G76&lt;&gt;"",H76&gt;0,I76&lt;&gt;"",J76&lt;&gt;0,K76&lt;&gt;0),COUNT($B$11:B75)+1,"")</f>
        <v>65</v>
      </c>
      <c r="C76" s="34">
        <v>65</v>
      </c>
      <c r="D76" s="91"/>
      <c r="E76" s="47"/>
      <c r="F76" s="68"/>
      <c r="G76" s="168" t="s">
        <v>4093</v>
      </c>
      <c r="H76" s="170">
        <v>200</v>
      </c>
      <c r="I76" s="47" t="s">
        <v>3701</v>
      </c>
      <c r="J76" s="172">
        <v>12.86</v>
      </c>
      <c r="K76" s="106">
        <f t="shared" si="0"/>
        <v>2572</v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ht="15.75" thickBot="1" x14ac:dyDescent="0.3">
      <c r="A77" s="47"/>
      <c r="B77" s="117">
        <f>IF(AND(G77&lt;&gt;"",H77&gt;0,I77&lt;&gt;"",J77&lt;&gt;0,K77&lt;&gt;0),COUNT($B$11:B76)+1,"")</f>
        <v>66</v>
      </c>
      <c r="C77" s="34">
        <v>66</v>
      </c>
      <c r="D77" s="91"/>
      <c r="E77" s="47"/>
      <c r="F77" s="68"/>
      <c r="G77" s="168" t="s">
        <v>4094</v>
      </c>
      <c r="H77" s="170">
        <v>200</v>
      </c>
      <c r="I77" s="47" t="s">
        <v>3701</v>
      </c>
      <c r="J77" s="172">
        <v>25.57</v>
      </c>
      <c r="K77" s="106">
        <f t="shared" si="0"/>
        <v>5114</v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ht="15.75" thickBot="1" x14ac:dyDescent="0.3">
      <c r="A78" s="47"/>
      <c r="B78" s="117">
        <f>IF(AND(G78&lt;&gt;"",H78&gt;0,I78&lt;&gt;"",J78&lt;&gt;0,K78&lt;&gt;0),COUNT($B$11:B77)+1,"")</f>
        <v>67</v>
      </c>
      <c r="C78" s="34">
        <v>67</v>
      </c>
      <c r="D78" s="91"/>
      <c r="E78" s="47"/>
      <c r="F78" s="68"/>
      <c r="G78" s="168" t="s">
        <v>4095</v>
      </c>
      <c r="H78" s="170">
        <v>200</v>
      </c>
      <c r="I78" s="47" t="s">
        <v>3701</v>
      </c>
      <c r="J78" s="172">
        <v>15.54</v>
      </c>
      <c r="K78" s="106">
        <f t="shared" si="0"/>
        <v>3108</v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15.75" thickBot="1" x14ac:dyDescent="0.3">
      <c r="A79" s="47"/>
      <c r="B79" s="117">
        <f>IF(AND(G79&lt;&gt;"",H79&gt;0,I79&lt;&gt;"",J79&lt;&gt;0,K79&lt;&gt;0),COUNT($B$11:B78)+1,"")</f>
        <v>68</v>
      </c>
      <c r="C79" s="34">
        <v>68</v>
      </c>
      <c r="D79" s="91"/>
      <c r="E79" s="47"/>
      <c r="F79" s="68"/>
      <c r="G79" s="168" t="s">
        <v>4096</v>
      </c>
      <c r="H79" s="170">
        <v>200</v>
      </c>
      <c r="I79" s="47" t="s">
        <v>3701</v>
      </c>
      <c r="J79" s="172">
        <v>2.41</v>
      </c>
      <c r="K79" s="106">
        <f t="shared" ref="K79:K113" si="1">IFERROR(IF(H79*J79&lt;&gt;0,ROUND(ROUND(H79,4)*ROUND(J79,4),2),""),"")</f>
        <v>482</v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15.75" thickBot="1" x14ac:dyDescent="0.3">
      <c r="A80" s="47"/>
      <c r="B80" s="117">
        <f>IF(AND(G80&lt;&gt;"",H80&gt;0,I80&lt;&gt;"",J80&lt;&gt;0,K80&lt;&gt;0),COUNT($B$11:B79)+1,"")</f>
        <v>69</v>
      </c>
      <c r="C80" s="34">
        <v>69</v>
      </c>
      <c r="D80" s="91"/>
      <c r="E80" s="47"/>
      <c r="F80" s="68"/>
      <c r="G80" s="168" t="s">
        <v>4097</v>
      </c>
      <c r="H80" s="170">
        <v>200</v>
      </c>
      <c r="I80" s="47" t="s">
        <v>3701</v>
      </c>
      <c r="J80" s="172">
        <v>3</v>
      </c>
      <c r="K80" s="106">
        <f t="shared" si="1"/>
        <v>600</v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ht="15.75" thickBot="1" x14ac:dyDescent="0.3">
      <c r="A81" s="47"/>
      <c r="B81" s="117">
        <f>IF(AND(G81&lt;&gt;"",H81&gt;0,I81&lt;&gt;"",J81&lt;&gt;0,K81&lt;&gt;0),COUNT($B$11:B80)+1,"")</f>
        <v>70</v>
      </c>
      <c r="C81" s="34">
        <v>70</v>
      </c>
      <c r="D81" s="91"/>
      <c r="E81" s="47"/>
      <c r="F81" s="68"/>
      <c r="G81" s="168" t="s">
        <v>4098</v>
      </c>
      <c r="H81" s="170">
        <v>200</v>
      </c>
      <c r="I81" s="47" t="s">
        <v>3701</v>
      </c>
      <c r="J81" s="172">
        <v>3.59</v>
      </c>
      <c r="K81" s="106">
        <f t="shared" si="1"/>
        <v>718</v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ht="15.75" thickBot="1" x14ac:dyDescent="0.3">
      <c r="A82" s="47"/>
      <c r="B82" s="117">
        <f>IF(AND(G82&lt;&gt;"",H82&gt;0,I82&lt;&gt;"",J82&lt;&gt;0,K82&lt;&gt;0),COUNT($B$11:B81)+1,"")</f>
        <v>71</v>
      </c>
      <c r="C82" s="34">
        <v>71</v>
      </c>
      <c r="D82" s="91"/>
      <c r="E82" s="47"/>
      <c r="F82" s="68"/>
      <c r="G82" s="168" t="s">
        <v>4099</v>
      </c>
      <c r="H82" s="170">
        <v>50</v>
      </c>
      <c r="I82" s="47" t="s">
        <v>3701</v>
      </c>
      <c r="J82" s="172">
        <v>161.82</v>
      </c>
      <c r="K82" s="106">
        <f t="shared" si="1"/>
        <v>8091</v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ht="15.75" thickBot="1" x14ac:dyDescent="0.3">
      <c r="A83" s="47"/>
      <c r="B83" s="117">
        <f>IF(AND(G83&lt;&gt;"",H83&gt;0,I83&lt;&gt;"",J83&lt;&gt;0,K83&lt;&gt;0),COUNT($B$11:B82)+1,"")</f>
        <v>72</v>
      </c>
      <c r="C83" s="34">
        <v>72</v>
      </c>
      <c r="D83" s="91"/>
      <c r="E83" s="47"/>
      <c r="F83" s="68"/>
      <c r="G83" s="168" t="s">
        <v>4100</v>
      </c>
      <c r="H83" s="170">
        <v>2000</v>
      </c>
      <c r="I83" s="47" t="s">
        <v>3701</v>
      </c>
      <c r="J83" s="172">
        <v>6.93</v>
      </c>
      <c r="K83" s="106">
        <f t="shared" si="1"/>
        <v>13860</v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15.75" thickBot="1" x14ac:dyDescent="0.3">
      <c r="A84" s="47"/>
      <c r="B84" s="117">
        <f>IF(AND(G84&lt;&gt;"",H84&gt;0,I84&lt;&gt;"",J84&lt;&gt;0,K84&lt;&gt;0),COUNT($B$11:B83)+1,"")</f>
        <v>73</v>
      </c>
      <c r="C84" s="34">
        <v>73</v>
      </c>
      <c r="D84" s="91"/>
      <c r="E84" s="47"/>
      <c r="F84" s="68"/>
      <c r="G84" s="168" t="s">
        <v>4101</v>
      </c>
      <c r="H84" s="170">
        <v>800</v>
      </c>
      <c r="I84" s="47" t="s">
        <v>3701</v>
      </c>
      <c r="J84" s="172">
        <v>8.08</v>
      </c>
      <c r="K84" s="106">
        <f t="shared" si="1"/>
        <v>6464</v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ht="15.75" thickBot="1" x14ac:dyDescent="0.3">
      <c r="A85" s="47"/>
      <c r="B85" s="117">
        <f>IF(AND(G85&lt;&gt;"",H85&gt;0,I85&lt;&gt;"",J85&lt;&gt;0,K85&lt;&gt;0),COUNT($B$11:B84)+1,"")</f>
        <v>74</v>
      </c>
      <c r="C85" s="34">
        <v>74</v>
      </c>
      <c r="D85" s="91"/>
      <c r="E85" s="47"/>
      <c r="F85" s="68"/>
      <c r="G85" s="168" t="s">
        <v>4102</v>
      </c>
      <c r="H85" s="170">
        <v>100</v>
      </c>
      <c r="I85" s="47" t="s">
        <v>3701</v>
      </c>
      <c r="J85" s="172">
        <v>22.13</v>
      </c>
      <c r="K85" s="106">
        <f t="shared" si="1"/>
        <v>2213</v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ht="15.75" thickBot="1" x14ac:dyDescent="0.3">
      <c r="A86" s="47"/>
      <c r="B86" s="117">
        <f>IF(AND(G86&lt;&gt;"",H86&gt;0,I86&lt;&gt;"",J86&lt;&gt;0,K86&lt;&gt;0),COUNT($B$11:B85)+1,"")</f>
        <v>75</v>
      </c>
      <c r="C86" s="34">
        <v>75</v>
      </c>
      <c r="D86" s="91"/>
      <c r="E86" s="47"/>
      <c r="F86" s="68"/>
      <c r="G86" s="168" t="s">
        <v>4103</v>
      </c>
      <c r="H86" s="170">
        <v>100</v>
      </c>
      <c r="I86" s="47" t="s">
        <v>3701</v>
      </c>
      <c r="J86" s="172">
        <v>22.13</v>
      </c>
      <c r="K86" s="106">
        <f t="shared" si="1"/>
        <v>2213</v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ht="15.75" thickBot="1" x14ac:dyDescent="0.3">
      <c r="A87" s="47"/>
      <c r="B87" s="117">
        <f>IF(AND(G87&lt;&gt;"",H87&gt;0,I87&lt;&gt;"",J87&lt;&gt;0,K87&lt;&gt;0),COUNT($B$11:B86)+1,"")</f>
        <v>76</v>
      </c>
      <c r="C87" s="34">
        <v>76</v>
      </c>
      <c r="D87" s="91"/>
      <c r="E87" s="47"/>
      <c r="F87" s="68"/>
      <c r="G87" s="168" t="s">
        <v>4104</v>
      </c>
      <c r="H87" s="170">
        <v>2000</v>
      </c>
      <c r="I87" s="47" t="s">
        <v>3701</v>
      </c>
      <c r="J87" s="172">
        <v>3.3</v>
      </c>
      <c r="K87" s="106">
        <f t="shared" si="1"/>
        <v>6600</v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15.75" thickBot="1" x14ac:dyDescent="0.3">
      <c r="A88" s="47"/>
      <c r="B88" s="117">
        <f>IF(AND(G88&lt;&gt;"",H88&gt;0,I88&lt;&gt;"",J88&lt;&gt;0,K88&lt;&gt;0),COUNT($B$11:B87)+1,"")</f>
        <v>77</v>
      </c>
      <c r="C88" s="34">
        <v>77</v>
      </c>
      <c r="D88" s="91"/>
      <c r="E88" s="47"/>
      <c r="F88" s="68"/>
      <c r="G88" s="168" t="s">
        <v>4105</v>
      </c>
      <c r="H88" s="170">
        <v>200</v>
      </c>
      <c r="I88" s="47" t="s">
        <v>3701</v>
      </c>
      <c r="J88" s="172">
        <v>3.89</v>
      </c>
      <c r="K88" s="106">
        <f t="shared" si="1"/>
        <v>778</v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ht="15.75" thickBot="1" x14ac:dyDescent="0.3">
      <c r="A89" s="47"/>
      <c r="B89" s="117">
        <f>IF(AND(G89&lt;&gt;"",H89&gt;0,I89&lt;&gt;"",J89&lt;&gt;0,K89&lt;&gt;0),COUNT($B$11:B88)+1,"")</f>
        <v>78</v>
      </c>
      <c r="C89" s="34">
        <v>78</v>
      </c>
      <c r="D89" s="91"/>
      <c r="E89" s="47"/>
      <c r="F89" s="68"/>
      <c r="G89" s="168" t="s">
        <v>4106</v>
      </c>
      <c r="H89" s="170">
        <v>200</v>
      </c>
      <c r="I89" s="47" t="s">
        <v>3701</v>
      </c>
      <c r="J89" s="172">
        <v>4.4800000000000004</v>
      </c>
      <c r="K89" s="106">
        <f t="shared" si="1"/>
        <v>896</v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15.75" thickBot="1" x14ac:dyDescent="0.3">
      <c r="A90" s="47"/>
      <c r="B90" s="117">
        <f>IF(AND(G90&lt;&gt;"",H90&gt;0,I90&lt;&gt;"",J90&lt;&gt;0,K90&lt;&gt;0),COUNT($B$11:B89)+1,"")</f>
        <v>79</v>
      </c>
      <c r="C90" s="34">
        <v>79</v>
      </c>
      <c r="D90" s="91"/>
      <c r="E90" s="47"/>
      <c r="F90" s="68"/>
      <c r="G90" s="168" t="s">
        <v>4107</v>
      </c>
      <c r="H90" s="170">
        <v>500</v>
      </c>
      <c r="I90" s="47" t="s">
        <v>3701</v>
      </c>
      <c r="J90" s="172">
        <v>4.12</v>
      </c>
      <c r="K90" s="106">
        <f t="shared" si="1"/>
        <v>2060</v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ht="15.75" thickBot="1" x14ac:dyDescent="0.3">
      <c r="A91" s="47"/>
      <c r="B91" s="117">
        <f>IF(AND(G91&lt;&gt;"",H91&gt;0,I91&lt;&gt;"",J91&lt;&gt;0,K91&lt;&gt;0),COUNT($B$11:B90)+1,"")</f>
        <v>80</v>
      </c>
      <c r="C91" s="34">
        <v>80</v>
      </c>
      <c r="D91" s="91"/>
      <c r="E91" s="47"/>
      <c r="F91" s="68"/>
      <c r="G91" s="168" t="s">
        <v>4108</v>
      </c>
      <c r="H91" s="170">
        <v>800</v>
      </c>
      <c r="I91" s="47" t="s">
        <v>3701</v>
      </c>
      <c r="J91" s="172">
        <v>2.69</v>
      </c>
      <c r="K91" s="106">
        <f t="shared" si="1"/>
        <v>2152</v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15.75" thickBot="1" x14ac:dyDescent="0.3">
      <c r="A92" s="47"/>
      <c r="B92" s="117">
        <f>IF(AND(G92&lt;&gt;"",H92&gt;0,I92&lt;&gt;"",J92&lt;&gt;0,K92&lt;&gt;0),COUNT($B$11:B91)+1,"")</f>
        <v>81</v>
      </c>
      <c r="C92" s="34">
        <v>81</v>
      </c>
      <c r="D92" s="91"/>
      <c r="E92" s="47"/>
      <c r="F92" s="68"/>
      <c r="G92" s="168" t="s">
        <v>4109</v>
      </c>
      <c r="H92" s="170">
        <v>500</v>
      </c>
      <c r="I92" s="47" t="s">
        <v>3701</v>
      </c>
      <c r="J92" s="172">
        <v>12.68</v>
      </c>
      <c r="K92" s="106">
        <f t="shared" si="1"/>
        <v>6340</v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ht="15.75" thickBot="1" x14ac:dyDescent="0.3">
      <c r="A93" s="47"/>
      <c r="B93" s="117">
        <f>IF(AND(G93&lt;&gt;"",H93&gt;0,I93&lt;&gt;"",J93&lt;&gt;0,K93&lt;&gt;0),COUNT($B$11:B92)+1,"")</f>
        <v>82</v>
      </c>
      <c r="C93" s="34">
        <v>82</v>
      </c>
      <c r="D93" s="91"/>
      <c r="E93" s="47"/>
      <c r="F93" s="68"/>
      <c r="G93" s="168" t="s">
        <v>4110</v>
      </c>
      <c r="H93" s="170">
        <v>500</v>
      </c>
      <c r="I93" s="47" t="s">
        <v>3701</v>
      </c>
      <c r="J93" s="172">
        <v>15</v>
      </c>
      <c r="K93" s="106">
        <f t="shared" si="1"/>
        <v>7500</v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15.75" thickBot="1" x14ac:dyDescent="0.3">
      <c r="A94" s="47"/>
      <c r="B94" s="117">
        <f>IF(AND(G94&lt;&gt;"",H94&gt;0,I94&lt;&gt;"",J94&lt;&gt;0,K94&lt;&gt;0),COUNT($B$11:B93)+1,"")</f>
        <v>83</v>
      </c>
      <c r="C94" s="34">
        <v>83</v>
      </c>
      <c r="D94" s="91"/>
      <c r="E94" s="47"/>
      <c r="F94" s="68"/>
      <c r="G94" s="168" t="s">
        <v>4111</v>
      </c>
      <c r="H94" s="170">
        <v>300</v>
      </c>
      <c r="I94" s="47" t="s">
        <v>3701</v>
      </c>
      <c r="J94" s="172">
        <v>8.4</v>
      </c>
      <c r="K94" s="106">
        <f t="shared" si="1"/>
        <v>2520</v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15.75" thickBot="1" x14ac:dyDescent="0.3">
      <c r="A95" s="47"/>
      <c r="B95" s="117">
        <f>IF(AND(G95&lt;&gt;"",H95&gt;0,I95&lt;&gt;"",J95&lt;&gt;0,K95&lt;&gt;0),COUNT($B$11:B94)+1,"")</f>
        <v>84</v>
      </c>
      <c r="C95" s="34">
        <v>84</v>
      </c>
      <c r="D95" s="91"/>
      <c r="E95" s="47"/>
      <c r="F95" s="68"/>
      <c r="G95" s="168" t="s">
        <v>4112</v>
      </c>
      <c r="H95" s="170">
        <v>500</v>
      </c>
      <c r="I95" s="47" t="s">
        <v>3701</v>
      </c>
      <c r="J95" s="172">
        <v>3.97</v>
      </c>
      <c r="K95" s="106">
        <f t="shared" si="1"/>
        <v>1985</v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ht="15.75" thickBot="1" x14ac:dyDescent="0.3">
      <c r="A96" s="47"/>
      <c r="B96" s="117">
        <f>IF(AND(G96&lt;&gt;"",H96&gt;0,I96&lt;&gt;"",J96&lt;&gt;0,K96&lt;&gt;0),COUNT($B$11:B95)+1,"")</f>
        <v>85</v>
      </c>
      <c r="C96" s="34">
        <v>85</v>
      </c>
      <c r="D96" s="91"/>
      <c r="E96" s="47"/>
      <c r="F96" s="68"/>
      <c r="G96" s="168" t="s">
        <v>4113</v>
      </c>
      <c r="H96" s="170">
        <v>50</v>
      </c>
      <c r="I96" s="47" t="s">
        <v>3701</v>
      </c>
      <c r="J96" s="172">
        <v>7.24</v>
      </c>
      <c r="K96" s="106">
        <f t="shared" si="1"/>
        <v>362</v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15.75" thickBot="1" x14ac:dyDescent="0.3">
      <c r="A97" s="47"/>
      <c r="B97" s="117">
        <f>IF(AND(G97&lt;&gt;"",H97&gt;0,I97&lt;&gt;"",J97&lt;&gt;0,K97&lt;&gt;0),COUNT($B$11:B96)+1,"")</f>
        <v>86</v>
      </c>
      <c r="C97" s="34">
        <v>86</v>
      </c>
      <c r="D97" s="91"/>
      <c r="E97" s="47"/>
      <c r="F97" s="68"/>
      <c r="G97" s="168" t="s">
        <v>4114</v>
      </c>
      <c r="H97" s="170">
        <v>300</v>
      </c>
      <c r="I97" s="47" t="s">
        <v>3701</v>
      </c>
      <c r="J97" s="172">
        <v>2.57</v>
      </c>
      <c r="K97" s="106">
        <f t="shared" si="1"/>
        <v>771</v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26.25" thickBot="1" x14ac:dyDescent="0.3">
      <c r="A98" s="47"/>
      <c r="B98" s="117">
        <f>IF(AND(G98&lt;&gt;"",H98&gt;0,I98&lt;&gt;"",J98&lt;&gt;0,K98&lt;&gt;0),COUNT($B$11:B97)+1,"")</f>
        <v>87</v>
      </c>
      <c r="C98" s="34">
        <v>87</v>
      </c>
      <c r="D98" s="91"/>
      <c r="E98" s="47"/>
      <c r="F98" s="68"/>
      <c r="G98" s="168" t="s">
        <v>4115</v>
      </c>
      <c r="H98" s="170">
        <v>800</v>
      </c>
      <c r="I98" s="47" t="s">
        <v>3701</v>
      </c>
      <c r="J98" s="172">
        <v>11.55</v>
      </c>
      <c r="K98" s="106">
        <f t="shared" si="1"/>
        <v>9240</v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15.75" thickBot="1" x14ac:dyDescent="0.3">
      <c r="A99" s="47"/>
      <c r="B99" s="117">
        <f>IF(AND(G99&lt;&gt;"",H99&gt;0,I99&lt;&gt;"",J99&lt;&gt;0,K99&lt;&gt;0),COUNT($B$11:B98)+1,"")</f>
        <v>88</v>
      </c>
      <c r="C99" s="34">
        <v>88</v>
      </c>
      <c r="D99" s="91"/>
      <c r="E99" s="47"/>
      <c r="F99" s="68"/>
      <c r="G99" s="168" t="s">
        <v>4116</v>
      </c>
      <c r="H99" s="170">
        <v>100</v>
      </c>
      <c r="I99" s="47" t="s">
        <v>3701</v>
      </c>
      <c r="J99" s="172">
        <v>21.88</v>
      </c>
      <c r="K99" s="106">
        <f t="shared" si="1"/>
        <v>2188</v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15.75" thickBot="1" x14ac:dyDescent="0.3">
      <c r="A100" s="47"/>
      <c r="B100" s="117">
        <f>IF(AND(G100&lt;&gt;"",H100&gt;0,I100&lt;&gt;"",J100&lt;&gt;0,K100&lt;&gt;0),COUNT($B$11:B99)+1,"")</f>
        <v>89</v>
      </c>
      <c r="C100" s="34">
        <v>89</v>
      </c>
      <c r="D100" s="91"/>
      <c r="E100" s="47"/>
      <c r="F100" s="68"/>
      <c r="G100" s="168" t="s">
        <v>4117</v>
      </c>
      <c r="H100" s="170">
        <v>100</v>
      </c>
      <c r="I100" s="47" t="s">
        <v>3701</v>
      </c>
      <c r="J100" s="172">
        <v>22.44</v>
      </c>
      <c r="K100" s="106">
        <f t="shared" si="1"/>
        <v>2244</v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ht="15.75" thickBot="1" x14ac:dyDescent="0.3">
      <c r="A101" s="47"/>
      <c r="B101" s="117">
        <f>IF(AND(G101&lt;&gt;"",H101&gt;0,I101&lt;&gt;"",J101&lt;&gt;0,K101&lt;&gt;0),COUNT($B$11:B100)+1,"")</f>
        <v>90</v>
      </c>
      <c r="C101" s="34">
        <v>90</v>
      </c>
      <c r="D101" s="91"/>
      <c r="E101" s="47"/>
      <c r="F101" s="68"/>
      <c r="G101" s="168" t="s">
        <v>4118</v>
      </c>
      <c r="H101" s="170">
        <v>100</v>
      </c>
      <c r="I101" s="47" t="s">
        <v>3701</v>
      </c>
      <c r="J101" s="172">
        <v>21.88</v>
      </c>
      <c r="K101" s="106">
        <f t="shared" si="1"/>
        <v>2188</v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ht="15.75" thickBot="1" x14ac:dyDescent="0.3">
      <c r="A102" s="47"/>
      <c r="B102" s="117">
        <f>IF(AND(G102&lt;&gt;"",H102&gt;0,I102&lt;&gt;"",J102&lt;&gt;0,K102&lt;&gt;0),COUNT($B$11:B101)+1,"")</f>
        <v>91</v>
      </c>
      <c r="C102" s="34">
        <v>91</v>
      </c>
      <c r="D102" s="91"/>
      <c r="E102" s="47"/>
      <c r="F102" s="68"/>
      <c r="G102" s="168" t="s">
        <v>4119</v>
      </c>
      <c r="H102" s="170">
        <v>100</v>
      </c>
      <c r="I102" s="47" t="s">
        <v>3701</v>
      </c>
      <c r="J102" s="172">
        <v>22.44</v>
      </c>
      <c r="K102" s="106">
        <f t="shared" si="1"/>
        <v>2244</v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26.25" thickBot="1" x14ac:dyDescent="0.3">
      <c r="A103" s="47"/>
      <c r="B103" s="117">
        <f>IF(AND(G103&lt;&gt;"",H103&gt;0,I103&lt;&gt;"",J103&lt;&gt;0,K103&lt;&gt;0),COUNT($B$11:B102)+1,"")</f>
        <v>92</v>
      </c>
      <c r="C103" s="34">
        <v>92</v>
      </c>
      <c r="D103" s="91"/>
      <c r="E103" s="47"/>
      <c r="F103" s="68"/>
      <c r="G103" s="168" t="s">
        <v>4120</v>
      </c>
      <c r="H103" s="170">
        <v>1000</v>
      </c>
      <c r="I103" s="47" t="s">
        <v>3701</v>
      </c>
      <c r="J103" s="172">
        <v>2.92</v>
      </c>
      <c r="K103" s="106">
        <f t="shared" si="1"/>
        <v>2920</v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26.25" thickBot="1" x14ac:dyDescent="0.3">
      <c r="A104" s="47"/>
      <c r="B104" s="117">
        <f>IF(AND(G104&lt;&gt;"",H104&gt;0,I104&lt;&gt;"",J104&lt;&gt;0,K104&lt;&gt;0),COUNT($B$11:B103)+1,"")</f>
        <v>93</v>
      </c>
      <c r="C104" s="34">
        <v>93</v>
      </c>
      <c r="D104" s="91"/>
      <c r="E104" s="47"/>
      <c r="F104" s="68"/>
      <c r="G104" s="168" t="s">
        <v>4121</v>
      </c>
      <c r="H104" s="170">
        <v>1000</v>
      </c>
      <c r="I104" s="47" t="s">
        <v>3701</v>
      </c>
      <c r="J104" s="173">
        <v>2.92</v>
      </c>
      <c r="K104" s="106">
        <f t="shared" si="1"/>
        <v>2920</v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15.75" thickBot="1" x14ac:dyDescent="0.3">
      <c r="A105" s="47"/>
      <c r="B105" s="117">
        <f>IF(AND(G105&lt;&gt;"",H105&gt;0,I105&lt;&gt;"",J105&lt;&gt;0,K105&lt;&gt;0),COUNT($B$11:B104)+1,"")</f>
        <v>94</v>
      </c>
      <c r="C105" s="34">
        <v>94</v>
      </c>
      <c r="D105" s="91"/>
      <c r="E105" s="47"/>
      <c r="F105" s="68"/>
      <c r="G105" s="168" t="s">
        <v>4122</v>
      </c>
      <c r="H105" s="170">
        <v>2000</v>
      </c>
      <c r="I105" s="47" t="s">
        <v>3701</v>
      </c>
      <c r="J105" s="173">
        <v>5.1100000000000003</v>
      </c>
      <c r="K105" s="106">
        <f t="shared" si="1"/>
        <v>10220</v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ht="15.75" thickBot="1" x14ac:dyDescent="0.3">
      <c r="A106" s="47"/>
      <c r="B106" s="117">
        <f>IF(AND(G106&lt;&gt;"",H106&gt;0,I106&lt;&gt;"",J106&lt;&gt;0,K106&lt;&gt;0),COUNT($B$11:B105)+1,"")</f>
        <v>95</v>
      </c>
      <c r="C106" s="34">
        <v>95</v>
      </c>
      <c r="D106" s="91"/>
      <c r="E106" s="47"/>
      <c r="F106" s="68"/>
      <c r="G106" s="168" t="s">
        <v>4123</v>
      </c>
      <c r="H106" s="170">
        <v>2000</v>
      </c>
      <c r="I106" s="47" t="s">
        <v>3701</v>
      </c>
      <c r="J106" s="173">
        <v>3.92</v>
      </c>
      <c r="K106" s="106">
        <f t="shared" si="1"/>
        <v>7840</v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ht="15.75" thickBot="1" x14ac:dyDescent="0.3">
      <c r="A107" s="47"/>
      <c r="B107" s="117">
        <f>IF(AND(G107&lt;&gt;"",H107&gt;0,I107&lt;&gt;"",J107&lt;&gt;0,K107&lt;&gt;0),COUNT($B$11:B106)+1,"")</f>
        <v>96</v>
      </c>
      <c r="C107" s="34">
        <v>96</v>
      </c>
      <c r="D107" s="91"/>
      <c r="E107" s="47"/>
      <c r="F107" s="68"/>
      <c r="G107" s="168" t="s">
        <v>4124</v>
      </c>
      <c r="H107" s="170">
        <v>2000</v>
      </c>
      <c r="I107" s="47" t="s">
        <v>3701</v>
      </c>
      <c r="J107" s="173">
        <v>11.27</v>
      </c>
      <c r="K107" s="106">
        <f t="shared" si="1"/>
        <v>22540</v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ht="15.75" thickBot="1" x14ac:dyDescent="0.3">
      <c r="A108" s="47"/>
      <c r="B108" s="117">
        <f>IF(AND(G108&lt;&gt;"",H108&gt;0,I108&lt;&gt;"",J108&lt;&gt;0,K108&lt;&gt;0),COUNT($B$11:B107)+1,"")</f>
        <v>97</v>
      </c>
      <c r="C108" s="34">
        <v>97</v>
      </c>
      <c r="D108" s="91"/>
      <c r="E108" s="47"/>
      <c r="F108" s="68"/>
      <c r="G108" s="168" t="s">
        <v>4125</v>
      </c>
      <c r="H108" s="170">
        <v>50</v>
      </c>
      <c r="I108" s="47" t="s">
        <v>3701</v>
      </c>
      <c r="J108" s="173">
        <v>83.68</v>
      </c>
      <c r="K108" s="106">
        <f t="shared" si="1"/>
        <v>4184</v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ht="15.75" thickBot="1" x14ac:dyDescent="0.3">
      <c r="A109" s="47"/>
      <c r="B109" s="117">
        <f>IF(AND(G109&lt;&gt;"",H109&gt;0,I109&lt;&gt;"",J109&lt;&gt;0,K109&lt;&gt;0),COUNT($B$11:B108)+1,"")</f>
        <v>98</v>
      </c>
      <c r="C109" s="34">
        <v>98</v>
      </c>
      <c r="D109" s="91"/>
      <c r="E109" s="47"/>
      <c r="F109" s="68"/>
      <c r="G109" s="168" t="s">
        <v>4126</v>
      </c>
      <c r="H109" s="170">
        <v>1000</v>
      </c>
      <c r="I109" s="47" t="s">
        <v>3701</v>
      </c>
      <c r="J109" s="173">
        <v>22.2</v>
      </c>
      <c r="K109" s="106">
        <f t="shared" si="1"/>
        <v>22200</v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0" t="s">
        <v>3679</v>
      </c>
      <c r="B1" s="141"/>
      <c r="C1" s="141"/>
      <c r="D1" s="141"/>
      <c r="E1" s="141"/>
      <c r="F1" s="141"/>
      <c r="G1" s="141"/>
      <c r="H1" s="142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4" t="str">
        <f>IF(Identificação!B2=0,"",Identificação!B2)</f>
        <v>Chamamento Público / Credenciamento</v>
      </c>
      <c r="D2" s="164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49" t="s">
        <v>153</v>
      </c>
      <c r="B3" s="150"/>
      <c r="C3" s="151" t="str">
        <f>IF(Identificação!B3=0,"",Identificação!B3)</f>
        <v>EXAMES LABORATORIAIS</v>
      </c>
      <c r="D3" s="151"/>
      <c r="E3" s="151"/>
      <c r="F3" s="151"/>
      <c r="G3" s="151"/>
      <c r="H3" s="152"/>
      <c r="I3" s="103"/>
      <c r="J3" s="103"/>
    </row>
    <row r="4" spans="1:12" s="27" customFormat="1" ht="15.75" thickBot="1" x14ac:dyDescent="0.3">
      <c r="A4" s="18" t="s">
        <v>3791</v>
      </c>
      <c r="B4" s="26"/>
      <c r="C4" s="128"/>
      <c r="D4" s="128"/>
      <c r="E4" s="128"/>
      <c r="F4" s="128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5" t="str">
        <f>IF(Identificação!B5=0,"",Identificação!B5)</f>
        <v>Não se aplica</v>
      </c>
      <c r="D5" s="166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2">
        <f>SUMIFS(H12:H39953,B12:B39953,"&gt;0",H12:H39953,"&lt;&gt;0")</f>
        <v>0</v>
      </c>
      <c r="D6" s="163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2" t="s">
        <v>3754</v>
      </c>
      <c r="B10" s="132" t="s">
        <v>3755</v>
      </c>
      <c r="C10" s="132" t="s">
        <v>3677</v>
      </c>
      <c r="D10" s="136" t="s">
        <v>3756</v>
      </c>
      <c r="E10" s="160" t="s">
        <v>171</v>
      </c>
      <c r="F10" s="161"/>
      <c r="G10" s="161"/>
      <c r="H10" s="161"/>
      <c r="I10" s="161"/>
      <c r="J10" s="161"/>
      <c r="K10" s="161"/>
    </row>
    <row r="11" spans="1:12" customFormat="1" ht="45" x14ac:dyDescent="0.25">
      <c r="A11" s="133"/>
      <c r="B11" s="133"/>
      <c r="C11" s="133"/>
      <c r="D11" s="137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25 OH VIT D</v>
      </c>
      <c r="E12" s="116">
        <f>IF('Orçamento-base'!H12&gt;0,'Orçamento-base'!H12,"")</f>
        <v>1000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ACIDO FOLICO</v>
      </c>
      <c r="E13" s="116">
        <f>IF('Orçamento-base'!H13&gt;0,'Orçamento-base'!H13,"")</f>
        <v>200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2026-04-08T18:12:41Z</dcterms:modified>
</cp:coreProperties>
</file>