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wservera\Licitacoes\2026 - LICITAÇÕES\CONCORRÊNCIA ELETRÔNICA\CONCORRÊNCIA ELETRÔNICA Nº001-26 UBS LAJEADO BONITO\DOCUMENTOS DA LICITAÇÃO\"/>
    </mc:Choice>
  </mc:AlternateContent>
  <xr:revisionPtr revIDLastSave="0" documentId="13_ncr:1_{1E75BD1F-6ABC-44A2-A0C6-1767247DE377}" xr6:coauthVersionLast="47" xr6:coauthVersionMax="47" xr10:uidLastSave="{00000000-0000-0000-0000-000000000000}"/>
  <bookViews>
    <workbookView xWindow="-120" yWindow="-120" windowWidth="20730" windowHeight="1104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4" i="3" l="1"/>
  <c r="K115" i="3"/>
  <c r="K116" i="3"/>
  <c r="K117" i="3"/>
  <c r="K118" i="3"/>
  <c r="K119" i="3"/>
  <c r="K120" i="3"/>
  <c r="K121" i="3"/>
  <c r="K122" i="3"/>
  <c r="K123" i="3"/>
  <c r="B123" i="3" s="1"/>
  <c r="K124" i="3"/>
  <c r="K125" i="3"/>
  <c r="K126" i="3"/>
  <c r="K127" i="3"/>
  <c r="K128" i="3"/>
  <c r="K129" i="3"/>
  <c r="K130" i="3"/>
  <c r="K131" i="3"/>
  <c r="B131" i="3" s="1"/>
  <c r="K132" i="3"/>
  <c r="K133" i="3"/>
  <c r="K134" i="3"/>
  <c r="K135" i="3"/>
  <c r="K136" i="3"/>
  <c r="K137" i="3"/>
  <c r="K14" i="3"/>
  <c r="B14" i="3" s="1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B36" i="3" s="1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B63" i="3" s="1"/>
  <c r="K64" i="3"/>
  <c r="K65" i="3"/>
  <c r="K66" i="3"/>
  <c r="K67" i="3"/>
  <c r="B67" i="3" s="1"/>
  <c r="K68" i="3"/>
  <c r="K69" i="3"/>
  <c r="K70" i="3"/>
  <c r="B70" i="3" s="1"/>
  <c r="K71" i="3"/>
  <c r="K72" i="3"/>
  <c r="K73" i="3"/>
  <c r="B73" i="3" s="1"/>
  <c r="K74" i="3"/>
  <c r="K75" i="3"/>
  <c r="K76" i="3"/>
  <c r="K77" i="3"/>
  <c r="K78" i="3"/>
  <c r="K79" i="3"/>
  <c r="K80" i="3"/>
  <c r="K81" i="3"/>
  <c r="B81" i="3" s="1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B108" i="3" s="1"/>
  <c r="K109" i="3"/>
  <c r="K110" i="3"/>
  <c r="K111" i="3"/>
  <c r="K112" i="3"/>
  <c r="K113" i="3"/>
  <c r="K13" i="3"/>
  <c r="B13" i="3" s="1"/>
  <c r="K12" i="3" l="1"/>
  <c r="B12" i="3" s="1"/>
  <c r="B15" i="3" l="1"/>
  <c r="B16" i="3" s="1"/>
  <c r="E12" i="6"/>
  <c r="H12" i="6" s="1"/>
  <c r="B17" i="3" l="1"/>
  <c r="B18" i="3" s="1"/>
  <c r="B19" i="3" s="1"/>
  <c r="C5" i="6"/>
  <c r="C3" i="6"/>
  <c r="H2" i="6"/>
  <c r="F2" i="6"/>
  <c r="C2" i="6"/>
  <c r="K4" i="3"/>
  <c r="K2" i="3"/>
  <c r="C3" i="3"/>
  <c r="C4" i="3"/>
  <c r="C5" i="3"/>
  <c r="I2" i="3"/>
  <c r="C2" i="3"/>
  <c r="B20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1" i="3" l="1"/>
  <c r="B22" i="3"/>
  <c r="E13" i="6"/>
  <c r="H13" i="6" s="1"/>
  <c r="O13" i="3"/>
  <c r="B23" i="3" l="1"/>
  <c r="B24" i="3" s="1"/>
  <c r="B25" i="3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6" i="3" l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7" i="3" l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8" i="3" l="1"/>
  <c r="B13" i="6"/>
  <c r="C6" i="6" s="1"/>
  <c r="B7" i="2" s="1"/>
  <c r="B29" i="3" l="1"/>
  <c r="B30" i="3" s="1"/>
  <c r="B31" i="3" s="1"/>
  <c r="B32" i="3" l="1"/>
  <c r="B33" i="3" s="1"/>
  <c r="B34" i="3" s="1"/>
  <c r="B35" i="3" s="1"/>
  <c r="B37" i="3" s="1"/>
  <c r="B38" i="3" s="1"/>
  <c r="B39" i="3"/>
  <c r="B40" i="3" l="1"/>
  <c r="B41" i="3" s="1"/>
  <c r="B42" i="3" l="1"/>
  <c r="B43" i="3" l="1"/>
  <c r="B44" i="3" l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4" i="3" s="1"/>
  <c r="B65" i="3" s="1"/>
  <c r="B66" i="3" s="1"/>
  <c r="B68" i="3" s="1"/>
  <c r="B69" i="3" s="1"/>
  <c r="B71" i="3" s="1"/>
  <c r="B72" i="3" s="1"/>
  <c r="B74" i="3" s="1"/>
  <c r="B75" i="3" s="1"/>
  <c r="B76" i="3" s="1"/>
  <c r="B77" i="3" s="1"/>
  <c r="B78" i="3" s="1"/>
  <c r="B79" i="3" s="1"/>
  <c r="B80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l="1"/>
  <c r="B100" i="3" s="1"/>
  <c r="B101" i="3" s="1"/>
  <c r="B102" i="3" s="1"/>
  <c r="B103" i="3" s="1"/>
  <c r="B104" i="3" s="1"/>
  <c r="B105" i="3" s="1"/>
  <c r="B106" i="3" s="1"/>
  <c r="B107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4" i="3" s="1"/>
  <c r="B125" i="3" s="1"/>
  <c r="B126" i="3" l="1"/>
  <c r="B127" i="3" s="1"/>
  <c r="B128" i="3" s="1"/>
  <c r="B129" i="3" s="1"/>
  <c r="B130" i="3" s="1"/>
  <c r="B132" i="3" s="1"/>
  <c r="B133" i="3" s="1"/>
  <c r="B134" i="3" s="1"/>
  <c r="B135" i="3" s="1"/>
  <c r="B8" i="2" l="1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<sst xmlns="http://schemas.openxmlformats.org/spreadsheetml/2006/main" count="15312" uniqueCount="4141">
  <si>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</si>
  <si>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</si>
  <si>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</si>
  <si>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</si>
  <si>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</si>
  <si>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</si>
  <si>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</si>
  <si>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</si>
  <si>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</si>
  <si>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</si>
  <si>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</si>
  <si>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</si>
  <si>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</si>
  <si>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</si>
  <si>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</si>
  <si>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</si>
  <si>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</si>
  <si>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</si>
  <si>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</si>
  <si>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</si>
  <si>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</si>
  <si>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</si>
  <si>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</si>
  <si>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</si>
  <si>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</si>
  <si>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</si>
  <si>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</si>
  <si>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</si>
  <si>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</si>
  <si>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</si>
  <si>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</si>
  <si>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</si>
  <si>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</si>
  <si>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</si>
  <si>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</si>
  <si>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</si>
  <si>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</si>
  <si>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</si>
  <si>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</si>
  <si>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</si>
  <si>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</si>
  <si>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</si>
  <si>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</si>
  <si>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</si>
  <si>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</si>
  <si>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</si>
  <si>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</si>
  <si>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</si>
  <si>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</si>
  <si>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</si>
  <si>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</si>
  <si>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</si>
  <si>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</si>
  <si>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</si>
  <si>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</si>
  <si>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</si>
  <si>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</si>
  <si>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</si>
  <si>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</si>
  <si>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</si>
  <si>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</si>
  <si>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</si>
  <si>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</si>
  <si>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</si>
  <si>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</si>
  <si>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</si>
  <si>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</si>
  <si>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</si>
  <si>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</si>
  <si>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</si>
  <si>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</si>
  <si>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</si>
  <si>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</si>
  <si>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</si>
  <si>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</si>
  <si>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</si>
  <si>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</si>
  <si>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</si>
  <si>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</si>
  <si>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</si>
  <si>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</si>
  <si>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</si>
  <si>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</si>
  <si>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</si>
  <si>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</si>
  <si>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</si>
  <si>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</si>
  <si>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</si>
  <si>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</si>
  <si>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</si>
  <si>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</si>
  <si>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</si>
  <si>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</si>
  <si>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</si>
  <si>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</si>
  <si>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</si>
  <si>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</si>
  <si>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</si>
  <si>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</si>
  <si>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</si>
  <si>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</si>
  <si>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</si>
  <si>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</si>
  <si>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</si>
  <si>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</si>
  <si>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</si>
  <si>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</si>
  <si>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</si>
  <si>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</si>
  <si>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</si>
  <si>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</si>
  <si>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</si>
  <si>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</si>
  <si>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</si>
  <si>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</si>
  <si>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</si>
  <si>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</si>
  <si>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</si>
  <si>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</si>
  <si>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</si>
  <si>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</si>
  <si>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</si>
  <si>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</si>
  <si>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</si>
  <si>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</si>
  <si>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</si>
  <si>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</si>
  <si>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</si>
  <si>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</si>
  <si>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</si>
  <si>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</si>
  <si>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</si>
  <si>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</si>
  <si>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</si>
  <si>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</si>
  <si>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</si>
  <si>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</si>
  <si>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</si>
  <si>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</si>
  <si>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</si>
  <si>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</si>
  <si>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</si>
  <si>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</si>
  <si>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</si>
  <si>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</si>
  <si>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</si>
  <si>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</si>
  <si>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</si>
  <si>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</si>
  <si>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</si>
  <si>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</si>
  <si>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</si>
  <si>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</si>
  <si>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</si>
  <si>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</si>
  <si>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</si>
  <si>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</si>
  <si>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</si>
  <si>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</si>
  <si>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</si>
  <si>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</si>
  <si>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</si>
  <si>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</si>
  <si>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</si>
  <si>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</si>
  <si>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</si>
  <si>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</si>
  <si>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</si>
  <si>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</si>
  <si>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</si>
  <si>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</si>
  <si>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</si>
  <si>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</si>
  <si>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</si>
  <si>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</si>
  <si>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</si>
  <si>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</si>
  <si>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</si>
  <si>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</si>
  <si>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</si>
  <si>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</si>
  <si>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</si>
  <si>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</si>
  <si>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</si>
  <si>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</si>
  <si>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</si>
  <si>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</si>
  <si>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</si>
  <si>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</si>
  <si>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</si>
  <si>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</si>
  <si>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</si>
  <si>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</si>
  <si>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</si>
  <si>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</si>
  <si>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</si>
  <si>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</si>
  <si>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</si>
  <si>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</si>
  <si>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</si>
  <si>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</si>
  <si>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</si>
  <si>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</si>
  <si>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</si>
  <si>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</si>
  <si>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</si>
  <si>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</si>
  <si>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</si>
  <si>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</si>
  <si>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</si>
  <si>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</si>
  <si>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</si>
  <si>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</si>
  <si>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</si>
  <si>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</si>
  <si>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</si>
  <si>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</si>
  <si>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</si>
  <si>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</si>
  <si>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</si>
  <si>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</si>
  <si>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</si>
  <si>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</si>
  <si>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</si>
  <si>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</si>
  <si>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</si>
  <si>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</si>
  <si>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</si>
  <si>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</si>
  <si>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</si>
  <si>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</si>
  <si>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</si>
  <si>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</si>
  <si>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</si>
  <si>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</si>
  <si>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</si>
  <si>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</si>
  <si>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</si>
  <si>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</si>
  <si>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</si>
  <si>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</si>
  <si>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</si>
  <si>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</si>
  <si>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</si>
  <si>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</si>
  <si>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</si>
  <si>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</si>
  <si>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</si>
  <si>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</si>
  <si>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</si>
  <si>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</si>
  <si>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</si>
  <si>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</si>
  <si>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</si>
  <si>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</si>
  <si>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</si>
  <si>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</si>
  <si>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</si>
  <si>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</si>
  <si>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</si>
  <si>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</si>
  <si>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</si>
  <si>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</si>
  <si>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</si>
  <si>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</si>
  <si>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</si>
  <si>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</si>
  <si>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</si>
  <si>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</si>
  <si>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</si>
  <si>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</si>
  <si>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</si>
  <si>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</si>
  <si>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</si>
  <si>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</si>
  <si>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</si>
  <si>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</si>
  <si>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</si>
  <si>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</si>
  <si>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</si>
  <si>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</si>
  <si>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</si>
  <si>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</si>
  <si>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</si>
  <si>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</si>
  <si>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</si>
  <si>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</si>
  <si>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</si>
  <si>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</si>
  <si>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</si>
  <si>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</si>
  <si>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</si>
  <si>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</si>
  <si>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</si>
  <si>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</si>
  <si>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</si>
  <si>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</si>
  <si>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</si>
  <si>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</si>
  <si>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</si>
  <si>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</si>
  <si>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</si>
  <si>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</si>
  <si>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</si>
  <si>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</si>
  <si>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</si>
  <si>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</si>
  <si>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</si>
  <si>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</si>
  <si>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</si>
  <si>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</si>
  <si>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</si>
  <si>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</si>
  <si>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</si>
  <si>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</si>
  <si>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</si>
  <si>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</si>
  <si>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</si>
  <si>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</si>
  <si>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</si>
  <si>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</si>
  <si>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</si>
  <si>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</si>
  <si>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</si>
  <si>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</si>
  <si>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</si>
  <si>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</si>
  <si>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</si>
  <si>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</si>
  <si>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</si>
  <si>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</si>
  <si>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</si>
  <si>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</si>
  <si>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</si>
  <si>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</si>
  <si>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</si>
  <si>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</si>
  <si>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</si>
  <si>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</si>
  <si>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</si>
  <si>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</si>
  <si>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</si>
  <si>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</si>
  <si>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</si>
  <si>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</si>
  <si>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</si>
  <si>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</si>
  <si>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</si>
  <si>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</si>
  <si>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</si>
  <si>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</si>
  <si>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</si>
  <si>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</si>
  <si>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</si>
  <si>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</si>
  <si>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</si>
  <si>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</si>
  <si>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</si>
  <si>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</si>
  <si>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</si>
  <si>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</si>
  <si>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</si>
  <si>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</si>
  <si>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</si>
  <si>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</si>
  <si>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</si>
  <si>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</si>
  <si>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</si>
  <si>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</si>
  <si>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</si>
  <si>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</si>
  <si>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</si>
  <si>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</si>
  <si>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</si>
  <si>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</si>
  <si>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</si>
  <si>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</si>
  <si>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</si>
  <si>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</si>
  <si>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</si>
  <si>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</si>
  <si>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</si>
  <si>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</si>
  <si>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</si>
  <si>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</si>
  <si>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</si>
  <si>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</si>
  <si>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</si>
  <si>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</si>
  <si>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</si>
  <si>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</si>
  <si>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</si>
  <si>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</si>
  <si>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</si>
  <si>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</si>
  <si>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</si>
  <si>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</si>
  <si>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</si>
  <si>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</si>
  <si>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</si>
  <si>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</si>
  <si>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</si>
  <si>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</si>
  <si>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</si>
  <si>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</si>
  <si>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</si>
  <si>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</si>
  <si>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</si>
  <si>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</si>
  <si>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</si>
  <si>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</si>
  <si>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</si>
  <si>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</si>
  <si>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</si>
  <si>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</si>
  <si>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</si>
  <si>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</si>
  <si>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</si>
  <si>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</si>
  <si>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</si>
  <si>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</si>
  <si>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</si>
  <si>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</si>
  <si>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</si>
  <si>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</si>
  <si>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</si>
  <si>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</si>
  <si>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</si>
  <si>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</si>
  <si>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</si>
  <si>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</si>
  <si>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</si>
  <si>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</si>
  <si>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</si>
  <si>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</si>
  <si>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</si>
  <si>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</si>
  <si>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</si>
  <si>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</si>
  <si>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</si>
  <si>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</si>
  <si>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</si>
  <si>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</si>
  <si>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</si>
  <si>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</si>
  <si>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</si>
  <si>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</si>
  <si>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</si>
  <si>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</si>
  <si>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</si>
  <si>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</si>
  <si>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</si>
  <si>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</si>
  <si>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</si>
  <si>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</si>
  <si>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</si>
  <si>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</si>
  <si>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</si>
  <si>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</si>
  <si>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</si>
  <si>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</si>
  <si>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</si>
  <si>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</si>
  <si>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</si>
  <si>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</si>
  <si>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</si>
  <si>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</si>
  <si>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</si>
  <si>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</si>
  <si>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</si>
  <si>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</si>
  <si>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</si>
  <si>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</si>
  <si>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</si>
  <si>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</si>
  <si>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</si>
  <si>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</si>
  <si>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</si>
  <si>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</si>
  <si>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</si>
  <si>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</si>
  <si>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</si>
  <si>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</si>
  <si>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</si>
  <si>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</si>
  <si>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</si>
  <si>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</si>
  <si>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</si>
  <si>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</si>
  <si>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</si>
  <si>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</si>
  <si>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</si>
  <si>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</si>
  <si>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</si>
  <si>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</si>
  <si>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</si>
  <si>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</si>
  <si>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</si>
  <si>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</si>
  <si>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</si>
  <si>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</si>
  <si>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</si>
  <si>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</si>
  <si>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</si>
  <si>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</si>
  <si>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</si>
  <si>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</si>
  <si>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</si>
  <si>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</si>
  <si>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</si>
  <si>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</si>
  <si>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</si>
  <si>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</si>
  <si>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</si>
  <si>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</si>
  <si>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</si>
  <si>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</si>
  <si>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</si>
  <si>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</si>
  <si>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</si>
  <si>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</si>
  <si>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</si>
  <si>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</si>
  <si>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</si>
  <si>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</si>
  <si>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</si>
  <si>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</si>
  <si>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</si>
  <si>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</si>
  <si>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</si>
  <si>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</si>
  <si>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</si>
  <si>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</si>
  <si>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</si>
  <si>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</si>
  <si>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</si>
  <si>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</si>
  <si>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</si>
  <si>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</si>
  <si>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</si>
  <si>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</si>
  <si>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</si>
  <si>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</si>
  <si>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</si>
  <si>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</si>
  <si>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</si>
  <si>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</si>
  <si>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</si>
  <si>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</si>
  <si>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</si>
  <si>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</si>
  <si>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</si>
  <si>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</si>
  <si>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</si>
  <si>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</si>
  <si>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</si>
  <si>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</si>
  <si>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</si>
  <si>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</si>
  <si>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</si>
  <si>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</si>
  <si>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</si>
  <si>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</si>
  <si>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</si>
  <si>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</si>
  <si>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</si>
  <si>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</si>
  <si>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</si>
  <si>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</si>
  <si>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</si>
  <si>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</si>
  <si>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</si>
  <si>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</si>
  <si>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</si>
  <si>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</si>
  <si>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</si>
  <si>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</si>
  <si>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</si>
  <si>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</si>
  <si>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</si>
  <si>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</si>
  <si>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</si>
  <si>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</si>
  <si>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</si>
  <si>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</si>
  <si>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</si>
  <si>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</si>
  <si>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</si>
  <si>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</si>
  <si>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</si>
  <si>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</si>
  <si>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</si>
  <si>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</si>
  <si>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</si>
  <si>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</si>
  <si>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</si>
  <si>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</si>
  <si>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</si>
  <si>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</si>
  <si>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</si>
  <si>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</si>
  <si>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</si>
  <si>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</si>
  <si>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</si>
  <si>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</si>
  <si>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</si>
  <si>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</si>
  <si>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</si>
  <si>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</si>
  <si>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</si>
  <si>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</si>
  <si>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</si>
  <si>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</si>
  <si>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</si>
  <si>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</si>
  <si>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</si>
  <si>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</si>
  <si>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</si>
  <si>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</si>
  <si>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</si>
  <si>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</si>
  <si>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</si>
  <si>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</si>
  <si>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</si>
  <si>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</si>
  <si>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</si>
  <si>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</si>
  <si>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</si>
  <si>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</si>
  <si>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</si>
  <si>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</si>
  <si>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</si>
  <si>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</si>
  <si>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</si>
  <si>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</si>
  <si>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</si>
  <si>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</si>
  <si>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</si>
  <si>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</si>
  <si>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</si>
  <si>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</si>
  <si>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</si>
  <si>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</si>
  <si>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</si>
  <si>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</si>
  <si>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</si>
  <si>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</si>
  <si>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</si>
  <si>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</si>
  <si>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</si>
  <si>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</si>
  <si>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</si>
  <si>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</si>
  <si>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</si>
  <si>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</si>
  <si>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</si>
  <si>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</si>
  <si>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</si>
  <si>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</si>
  <si>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</si>
  <si>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</si>
  <si>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</si>
  <si>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</si>
  <si>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</si>
  <si>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</si>
  <si>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</si>
  <si>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</si>
  <si>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</si>
  <si>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</si>
  <si>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</si>
  <si>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</si>
  <si>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</si>
  <si>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</si>
  <si>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</si>
  <si>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</si>
  <si>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</si>
  <si>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</si>
  <si>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</si>
  <si>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</si>
  <si>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</si>
  <si>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</si>
  <si>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</si>
  <si>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</si>
  <si>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</si>
  <si>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</si>
  <si>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</si>
  <si>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</si>
  <si>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</si>
  <si>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</si>
  <si>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</si>
  <si>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</si>
  <si>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</si>
  <si>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</si>
  <si>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</si>
  <si>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</si>
  <si>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</si>
  <si>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</si>
  <si>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</si>
  <si>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</si>
  <si>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</si>
  <si>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</si>
  <si>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</si>
  <si>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</si>
  <si>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</si>
  <si>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</si>
  <si>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</si>
  <si>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</si>
  <si>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</si>
  <si>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</si>
  <si>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</si>
  <si>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</si>
  <si>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</si>
  <si>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</si>
  <si>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</si>
  <si>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</si>
  <si>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</si>
  <si>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</si>
  <si>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</si>
  <si>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</si>
  <si>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</si>
  <si>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</si>
  <si>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</si>
  <si>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</si>
  <si>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</si>
  <si>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</si>
  <si>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</si>
  <si>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</si>
  <si>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</si>
  <si>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</si>
  <si>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</si>
  <si>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</si>
  <si>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</si>
  <si>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</si>
  <si>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</si>
  <si>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</si>
  <si>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</si>
  <si>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</si>
  <si>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</si>
  <si>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</si>
  <si>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</si>
  <si>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</si>
  <si>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</si>
  <si>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</si>
  <si>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</si>
  <si>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</si>
  <si>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</si>
  <si>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</si>
  <si>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</si>
  <si>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</si>
  <si>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</si>
  <si>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</si>
  <si>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</si>
  <si>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</si>
  <si>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</si>
  <si>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</si>
  <si>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</si>
  <si>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</si>
  <si>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</si>
  <si>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</si>
  <si>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</si>
  <si>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</si>
  <si>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</si>
  <si>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</si>
  <si>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</si>
  <si>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</si>
  <si>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</si>
  <si>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</si>
  <si>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</si>
  <si>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</si>
  <si>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</si>
  <si>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</si>
  <si>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</si>
  <si>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</si>
  <si>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</si>
  <si>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</si>
  <si>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</si>
  <si>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</si>
  <si>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</si>
  <si>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</si>
  <si>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</si>
  <si>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</si>
  <si>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</si>
  <si>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</si>
  <si>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</si>
  <si>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</si>
  <si>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</si>
  <si>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</si>
  <si>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</si>
  <si>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</si>
  <si>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</si>
  <si>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</si>
  <si>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</si>
  <si>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</si>
  <si>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</si>
  <si>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</si>
  <si>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</si>
  <si>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</si>
  <si>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</si>
  <si>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</si>
  <si>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</si>
  <si>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</si>
  <si>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</si>
  <si>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</si>
  <si>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</si>
  <si>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</si>
  <si>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</si>
  <si>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</si>
  <si>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</si>
  <si>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</si>
  <si>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</si>
  <si>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</si>
  <si>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</si>
  <si>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</si>
  <si>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</si>
  <si>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</si>
  <si>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</si>
  <si>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</si>
  <si>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</si>
  <si>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</si>
  <si>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</si>
  <si>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</si>
  <si>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</si>
  <si>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</si>
  <si>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</si>
  <si>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</si>
  <si>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</si>
  <si>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</si>
  <si>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</si>
  <si>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</si>
  <si>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</si>
  <si>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</si>
  <si>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</si>
  <si>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</si>
  <si>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</si>
  <si>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</si>
  <si>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</si>
  <si>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</si>
  <si>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</si>
  <si>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</si>
  <si>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</si>
  <si>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</si>
  <si>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</si>
  <si>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</si>
  <si>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</si>
  <si>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</si>
  <si>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</si>
  <si>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</si>
  <si>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</si>
  <si>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</si>
  <si>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</si>
  <si>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</si>
  <si>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</si>
  <si>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</si>
  <si>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</si>
  <si>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</si>
  <si>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</si>
  <si>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</si>
  <si>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</si>
  <si>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</si>
  <si>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</si>
  <si>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</si>
  <si>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</si>
  <si>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</si>
  <si>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</si>
  <si>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</si>
  <si>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</si>
  <si>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</si>
  <si>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</si>
  <si>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</si>
  <si>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</si>
  <si>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</si>
  <si>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</si>
  <si>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</si>
  <si>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</si>
  <si>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</si>
  <si>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</si>
  <si>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</si>
  <si>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</si>
  <si>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</si>
  <si>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</si>
  <si>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</si>
  <si>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</si>
  <si>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</si>
  <si>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</si>
  <si>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</si>
  <si>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</si>
  <si>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</si>
  <si>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</si>
  <si>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</si>
  <si>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</si>
  <si>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</si>
  <si>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</si>
  <si>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</si>
  <si>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</si>
  <si>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</si>
  <si>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</si>
  <si>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</si>
  <si>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</si>
  <si>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</si>
  <si>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</si>
  <si>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</si>
  <si>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</si>
  <si>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</si>
  <si>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</si>
  <si>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</si>
  <si>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</si>
  <si>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</si>
  <si>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</si>
  <si>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</si>
  <si>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</si>
  <si>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</si>
  <si>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</si>
  <si>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</si>
  <si>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</si>
  <si>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</si>
  <si>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</si>
  <si>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</si>
  <si>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</si>
  <si>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</si>
  <si>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</si>
  <si>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</si>
  <si>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</si>
  <si>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</si>
  <si>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</si>
  <si>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</si>
  <si>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</si>
  <si>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</si>
  <si>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</si>
  <si>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</si>
  <si>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</si>
  <si>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</si>
  <si>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</si>
  <si>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</si>
  <si>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</si>
  <si>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</si>
  <si>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</si>
  <si>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</si>
  <si>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</si>
  <si>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</si>
  <si>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</si>
  <si>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</si>
  <si>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</si>
  <si>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</si>
  <si>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</si>
  <si>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</si>
  <si>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</si>
  <si>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</si>
  <si>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</si>
  <si>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</si>
  <si>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</si>
  <si>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</si>
  <si>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</si>
  <si>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</si>
  <si>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</si>
  <si>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</si>
  <si>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</si>
  <si>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</si>
  <si>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</si>
  <si>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</si>
  <si>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</si>
  <si>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</si>
  <si>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</si>
  <si>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</si>
  <si>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</si>
  <si>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</si>
  <si>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</si>
  <si>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</si>
  <si>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</si>
  <si>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</si>
  <si>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</si>
  <si>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</si>
  <si>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</si>
  <si>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</si>
  <si>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</si>
  <si>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</si>
  <si>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</si>
  <si>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</si>
  <si>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</si>
  <si>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</si>
  <si>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</si>
  <si>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</si>
  <si>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</si>
  <si>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</si>
  <si>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</si>
  <si>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</si>
  <si>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</si>
  <si>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</si>
  <si>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</si>
  <si>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</si>
  <si>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</si>
  <si>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</si>
  <si>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</si>
  <si>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</si>
  <si>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</si>
  <si>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</si>
  <si>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</si>
  <si>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</si>
  <si>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</si>
  <si>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</si>
  <si>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</si>
  <si>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</si>
  <si>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</si>
  <si>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</si>
  <si>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</si>
  <si>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</si>
  <si>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</si>
  <si>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</si>
  <si>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</si>
  <si>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</si>
  <si>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</si>
  <si>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</si>
  <si>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</si>
  <si>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</si>
  <si>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</si>
  <si>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</si>
  <si>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</si>
  <si>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</si>
  <si>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</si>
  <si>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</si>
  <si>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</si>
  <si>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</si>
  <si>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</si>
  <si>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</si>
  <si>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</si>
  <si>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</si>
  <si>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</si>
  <si>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</si>
  <si>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</si>
  <si>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</si>
  <si>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</si>
  <si>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</si>
  <si>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</si>
  <si>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</si>
  <si>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</si>
  <si>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</si>
  <si>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</si>
  <si>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</si>
  <si>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</si>
  <si>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</si>
  <si>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</si>
  <si>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</si>
  <si>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</si>
  <si>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</si>
  <si>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</si>
  <si>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</si>
  <si>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</si>
  <si>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</si>
  <si>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</si>
  <si>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</si>
  <si>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</si>
  <si>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</si>
  <si>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</si>
  <si>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</si>
  <si>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</si>
  <si>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</si>
  <si>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</si>
  <si>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</si>
  <si>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</si>
  <si>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</si>
  <si>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</si>
  <si>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</si>
  <si>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</si>
  <si>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</si>
  <si>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</si>
  <si>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</si>
  <si>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</si>
  <si>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</si>
  <si>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</si>
  <si>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</si>
  <si>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</si>
  <si>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</si>
  <si>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</si>
  <si>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</si>
  <si>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</si>
  <si>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</si>
  <si>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</si>
  <si>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</si>
  <si>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</si>
  <si>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</si>
  <si>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</si>
  <si>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</si>
  <si>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</si>
  <si>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</si>
  <si>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</si>
  <si>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</si>
  <si>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</si>
  <si>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</si>
  <si>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</si>
  <si>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</si>
  <si>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</si>
  <si>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</si>
  <si>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</si>
  <si>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</si>
  <si>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</si>
  <si>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</si>
  <si>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</si>
  <si>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</si>
  <si>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</si>
  <si>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</si>
  <si>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</si>
  <si>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</si>
  <si>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</si>
  <si>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</si>
  <si>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</si>
  <si>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</si>
  <si>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</si>
  <si>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</si>
  <si>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</si>
  <si>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</si>
  <si>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</si>
  <si>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</si>
  <si>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</si>
  <si>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</si>
  <si>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</si>
  <si>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</si>
  <si>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</si>
  <si>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</si>
  <si>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</si>
  <si>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</si>
  <si>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</si>
  <si>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</si>
  <si>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</si>
  <si>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</si>
  <si>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</si>
  <si>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</si>
  <si>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</si>
  <si>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</si>
  <si>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</si>
  <si>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</si>
  <si>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</si>
  <si>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</si>
  <si>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</si>
  <si>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</si>
  <si>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</si>
  <si>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</si>
  <si>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</si>
  <si>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</si>
  <si>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</si>
  <si>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</si>
  <si>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</si>
  <si>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</si>
  <si>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</si>
  <si>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</si>
  <si>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</si>
  <si>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</si>
  <si>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</si>
  <si>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</si>
  <si>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</si>
  <si>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</si>
  <si>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</si>
  <si>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</si>
  <si>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</si>
  <si>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</si>
  <si>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</si>
  <si>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</si>
  <si>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</si>
  <si>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</si>
  <si>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</si>
  <si>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</si>
  <si>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</si>
  <si>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</si>
  <si>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</si>
  <si>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</si>
  <si>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</si>
  <si>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</si>
  <si>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</si>
  <si>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</si>
  <si>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</si>
  <si>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</si>
  <si>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</si>
  <si>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</si>
  <si>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</si>
  <si>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</si>
  <si>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</si>
  <si>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</si>
  <si>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</si>
  <si>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</si>
  <si>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</si>
  <si>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</si>
  <si>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</si>
  <si>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</si>
  <si>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</si>
  <si>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</si>
  <si>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</si>
  <si>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</si>
  <si>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</si>
  <si>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</si>
  <si>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</si>
  <si>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</si>
  <si>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</si>
  <si>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</si>
  <si>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</si>
  <si>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</si>
  <si>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</si>
  <si>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</si>
  <si>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</si>
  <si>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</si>
  <si>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</si>
  <si>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</si>
  <si>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</si>
  <si>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</si>
  <si>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</si>
  <si>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</si>
  <si>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</si>
  <si>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</si>
  <si>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</si>
  <si>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</si>
  <si>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</si>
  <si>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</si>
  <si>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</si>
  <si>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</si>
  <si>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</si>
  <si>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</si>
  <si>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</si>
  <si>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</si>
  <si>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</si>
  <si>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</si>
  <si>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</si>
  <si>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</si>
  <si>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</si>
  <si>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</si>
  <si>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</si>
  <si>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</si>
  <si>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</si>
  <si>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</si>
  <si>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</si>
  <si>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</si>
  <si>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</si>
  <si>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</si>
  <si>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</si>
  <si>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</si>
  <si>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</si>
  <si>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</si>
  <si>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</si>
  <si>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</si>
  <si>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</si>
  <si>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</si>
  <si>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</si>
  <si>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</si>
  <si>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</si>
  <si>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</si>
  <si>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</si>
  <si>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</si>
  <si>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</si>
  <si>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</si>
  <si>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</si>
  <si>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</si>
  <si>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</si>
  <si>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</si>
  <si>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</si>
  <si>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</si>
  <si>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</si>
  <si>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</si>
  <si>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</si>
  <si>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</si>
  <si>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</si>
  <si>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</si>
  <si>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</si>
  <si>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</si>
  <si>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</si>
  <si>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</si>
  <si>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</si>
  <si>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</si>
  <si>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</si>
  <si>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</si>
  <si>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</si>
  <si>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</si>
  <si>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</si>
  <si>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</si>
  <si>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</si>
  <si>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</si>
  <si>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</si>
  <si>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</si>
  <si>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</si>
  <si>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</si>
  <si>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</si>
  <si>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</si>
  <si>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</si>
  <si>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</si>
  <si>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</si>
  <si>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</si>
  <si>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</si>
  <si>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</si>
  <si>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</si>
  <si>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</si>
  <si>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</si>
  <si>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</si>
  <si>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</si>
  <si>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</si>
  <si>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</si>
  <si>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</si>
  <si>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</si>
  <si>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</si>
  <si>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</si>
  <si>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</si>
  <si>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</si>
  <si>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</si>
  <si>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</si>
  <si>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</si>
  <si>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</si>
  <si>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</si>
  <si>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</si>
  <si>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</si>
  <si>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</si>
  <si>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</si>
  <si>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</si>
  <si>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</si>
  <si>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</si>
  <si>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</si>
  <si>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</si>
  <si>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</si>
  <si>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</si>
  <si>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</si>
  <si>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</si>
  <si>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</si>
  <si>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</si>
  <si>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</si>
  <si>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</si>
  <si>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</si>
  <si>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</si>
  <si>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</si>
  <si>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</si>
  <si>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</si>
  <si>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</si>
  <si>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</si>
  <si>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</si>
  <si>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</si>
  <si>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</si>
  <si>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</si>
  <si>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</si>
  <si>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</si>
  <si>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</si>
  <si>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</si>
  <si>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</si>
  <si>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</si>
  <si>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</si>
  <si>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</si>
  <si>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</si>
  <si>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</si>
  <si>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</si>
  <si>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</si>
  <si>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</si>
  <si>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</si>
  <si>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</si>
  <si>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</si>
  <si>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</si>
  <si>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</si>
  <si>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</si>
  <si>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</si>
  <si>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</si>
  <si>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</si>
  <si>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</si>
  <si>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</si>
  <si>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</si>
  <si>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</si>
  <si>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</si>
  <si>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</si>
  <si>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</si>
  <si>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</si>
  <si>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</si>
  <si>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</si>
  <si>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</si>
  <si>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</si>
  <si>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</si>
  <si>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</si>
  <si>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</si>
  <si>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</si>
  <si>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</si>
  <si>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</si>
  <si>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</si>
  <si>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</si>
  <si>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</si>
  <si>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</si>
  <si>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</si>
  <si>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</si>
  <si>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</si>
  <si>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</si>
  <si>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</si>
  <si>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</si>
  <si>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</si>
  <si>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</si>
  <si>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</si>
  <si>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</si>
  <si>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</si>
  <si>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</si>
  <si>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</si>
  <si>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</si>
  <si>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</si>
  <si>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</si>
  <si>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</si>
  <si>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</si>
  <si>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</si>
  <si>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</si>
  <si>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</si>
  <si>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</si>
  <si>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</si>
  <si>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</si>
  <si>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</si>
  <si>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</si>
  <si>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</si>
  <si>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</si>
  <si>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</si>
  <si>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</si>
  <si>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</si>
  <si>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</si>
  <si>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</si>
  <si>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</si>
  <si>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</si>
  <si>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</si>
  <si>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</si>
  <si>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</si>
  <si>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</si>
  <si>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</si>
  <si>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</si>
  <si>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</si>
  <si>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</si>
  <si>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</si>
  <si>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</si>
  <si>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</si>
  <si>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</si>
  <si>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</si>
  <si>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</si>
  <si>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</si>
  <si>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</si>
  <si>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</si>
  <si>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</si>
  <si>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</si>
  <si>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</si>
  <si>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</si>
  <si>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</si>
  <si>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</si>
  <si>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</si>
  <si>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</si>
  <si>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</si>
  <si>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</si>
  <si>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</si>
  <si>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</si>
  <si>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</si>
  <si>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</si>
  <si>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</si>
  <si>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</si>
  <si>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</si>
  <si>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</si>
  <si>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</si>
  <si>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</si>
  <si>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</si>
  <si>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</si>
  <si>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</si>
  <si>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</si>
  <si>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</si>
  <si>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</si>
  <si>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</si>
  <si>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</si>
  <si>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</si>
  <si>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</si>
  <si>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</si>
  <si>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</si>
  <si>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</si>
  <si>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</si>
  <si>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</si>
  <si>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</si>
  <si>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</si>
  <si>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</si>
  <si>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</si>
  <si>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</si>
  <si>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</si>
  <si>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</si>
  <si>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</si>
  <si>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</si>
  <si>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</si>
  <si>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</si>
  <si>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</si>
  <si>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</si>
  <si>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</si>
  <si>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</si>
  <si>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</si>
  <si>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</si>
  <si>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</si>
  <si>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</si>
  <si>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</si>
  <si>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</si>
  <si>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</si>
  <si>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</si>
  <si>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</si>
  <si>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</si>
  <si>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</si>
  <si>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</si>
  <si>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</si>
  <si>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</si>
  <si>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</si>
  <si>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</si>
  <si>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</si>
  <si>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</si>
  <si>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</si>
  <si>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</si>
  <si>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</si>
  <si>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</si>
  <si>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</si>
  <si>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</si>
  <si>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</si>
  <si>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</si>
  <si>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</si>
  <si>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</si>
  <si>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</si>
  <si>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</si>
  <si>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</si>
  <si>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</si>
  <si>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</si>
  <si>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</si>
  <si>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</si>
  <si>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</si>
  <si>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</si>
  <si>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</si>
  <si>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</si>
  <si>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</si>
  <si>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</si>
  <si>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</si>
  <si>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</si>
  <si>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</si>
  <si>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</si>
  <si>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</si>
  <si>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</si>
  <si>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</si>
  <si>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</si>
  <si>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</si>
  <si>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</si>
  <si>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</si>
  <si>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</si>
  <si>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</si>
  <si>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</si>
  <si>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</si>
  <si>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</si>
  <si>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</si>
  <si>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</si>
  <si>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</si>
  <si>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</si>
  <si>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</si>
  <si>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</si>
  <si>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</si>
  <si>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</si>
  <si>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</si>
  <si>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</si>
  <si>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</si>
  <si>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</si>
  <si>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</si>
  <si>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</si>
  <si>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</si>
  <si>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</si>
  <si>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</si>
  <si>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</si>
  <si>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</si>
  <si>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</si>
  <si>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</si>
  <si>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</si>
  <si>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</si>
  <si>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</si>
  <si>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</si>
  <si>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</si>
  <si>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</si>
  <si>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</si>
  <si>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</si>
  <si>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</si>
  <si>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</si>
  <si>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</si>
  <si>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</si>
  <si>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</si>
  <si>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</si>
  <si>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</si>
  <si>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</si>
  <si>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</si>
  <si>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</si>
  <si>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</si>
  <si>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</si>
  <si>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</si>
  <si>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</si>
  <si>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</si>
  <si>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</si>
  <si>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</si>
  <si>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</si>
  <si>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</si>
  <si>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</si>
  <si>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</si>
  <si>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</si>
  <si>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</si>
  <si>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</si>
  <si>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</si>
  <si>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</si>
  <si>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</si>
  <si>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</si>
  <si>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</si>
  <si>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</si>
  <si>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</si>
  <si>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</si>
  <si>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</si>
  <si>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</si>
  <si>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</si>
  <si>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</si>
  <si>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</si>
  <si>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</si>
  <si>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</si>
  <si>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</si>
  <si>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</si>
  <si>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</si>
  <si>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</si>
  <si>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</si>
  <si>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</si>
  <si>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</si>
  <si>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</si>
  <si>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</si>
  <si>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</si>
  <si>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</si>
  <si>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</si>
  <si>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</si>
  <si>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</si>
  <si>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</si>
  <si>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</si>
  <si>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</si>
  <si>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</si>
  <si>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</si>
  <si>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</si>
  <si>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</si>
  <si>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</si>
  <si>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</si>
  <si>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</si>
  <si>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</si>
  <si>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</si>
  <si>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</si>
  <si>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</si>
  <si>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</si>
  <si>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</si>
  <si>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</si>
  <si>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</si>
  <si>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</si>
  <si>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</si>
  <si>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</si>
  <si>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</si>
  <si>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</si>
  <si>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</si>
  <si>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</si>
  <si>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</si>
  <si>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</si>
  <si>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</si>
  <si>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</si>
  <si>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</si>
  <si>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</si>
  <si>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</si>
  <si>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</si>
  <si>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</si>
  <si>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</si>
  <si>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</si>
  <si>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</si>
  <si>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</si>
  <si>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</si>
  <si>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</si>
  <si>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</si>
  <si>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</si>
  <si>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</si>
  <si>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</si>
  <si>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</si>
  <si>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</si>
  <si>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</si>
  <si>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</si>
  <si>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</si>
  <si>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</si>
  <si>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</si>
  <si>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</si>
  <si>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</si>
  <si>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</si>
  <si>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</si>
  <si>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</si>
  <si>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</si>
  <si>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</si>
  <si>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</si>
  <si>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</si>
  <si>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</si>
  <si>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</si>
  <si>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</si>
  <si>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</si>
  <si>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</si>
  <si>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</si>
  <si>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</si>
  <si>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</si>
  <si>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</si>
  <si>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</si>
  <si>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</si>
  <si>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</si>
  <si>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</si>
  <si>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</si>
  <si>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</si>
  <si>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</si>
  <si>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</si>
  <si>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</si>
  <si>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</si>
  <si>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</si>
  <si>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</si>
  <si>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</si>
  <si>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</si>
  <si>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</si>
  <si>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</si>
  <si>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</si>
  <si>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</si>
  <si>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</si>
  <si>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</si>
  <si>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</si>
  <si>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</si>
  <si>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</si>
  <si>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</si>
  <si>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</si>
  <si>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</si>
  <si>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</si>
  <si>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</si>
  <si>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</si>
  <si>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</si>
  <si>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</si>
  <si>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</si>
  <si>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</si>
  <si>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</si>
  <si>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</si>
  <si>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</si>
  <si>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</si>
  <si>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</si>
  <si>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</si>
  <si>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</si>
  <si>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</si>
  <si>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</si>
  <si>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</si>
  <si>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</si>
  <si>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</si>
  <si>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</si>
  <si>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</si>
  <si>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</si>
  <si>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</si>
  <si>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</si>
  <si>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</si>
  <si>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</si>
  <si>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</si>
  <si>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</si>
  <si>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</si>
  <si>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</si>
  <si>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</si>
  <si>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</si>
  <si>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</si>
  <si>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</si>
  <si>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</si>
  <si>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</si>
  <si>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</si>
  <si>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</si>
  <si>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</si>
  <si>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</si>
  <si>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</si>
  <si>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</si>
  <si>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</si>
  <si>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</si>
  <si>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</si>
  <si>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</si>
  <si>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</si>
  <si>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</si>
  <si>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</si>
  <si>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</si>
  <si>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</si>
  <si>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</si>
  <si>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</si>
  <si>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</si>
  <si>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</si>
  <si>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</si>
  <si>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</si>
  <si>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</si>
  <si>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</si>
  <si>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</si>
  <si>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</si>
  <si>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</si>
  <si>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</si>
  <si>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</si>
  <si>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</si>
  <si>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</si>
  <si>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</si>
  <si>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</si>
  <si>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</si>
  <si>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</si>
  <si>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</si>
  <si>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</si>
  <si>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</si>
  <si>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</si>
  <si>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</si>
  <si>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</si>
  <si>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</si>
  <si>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</si>
  <si>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</si>
  <si>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</si>
  <si>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</si>
  <si>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</si>
  <si>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</si>
  <si>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</si>
  <si>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</si>
  <si>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</si>
  <si>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</si>
  <si>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</si>
  <si>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</si>
  <si>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</si>
  <si>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</si>
  <si>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</si>
  <si>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</si>
  <si>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</si>
  <si>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</si>
  <si>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</si>
  <si>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</si>
  <si>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</si>
  <si>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</si>
  <si>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</si>
  <si>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</si>
  <si>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</si>
  <si>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</si>
  <si>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</si>
  <si>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</si>
  <si>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</si>
  <si>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</si>
  <si>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</si>
  <si>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</si>
  <si>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</si>
  <si>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</si>
  <si>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</si>
  <si>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</si>
  <si>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</si>
  <si>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</si>
  <si>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</si>
  <si>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</si>
  <si>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</si>
  <si>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</si>
  <si>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</si>
  <si>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</si>
  <si>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</si>
  <si>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</si>
  <si>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</si>
  <si>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</si>
  <si>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</si>
  <si>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</si>
  <si>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</si>
  <si>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</si>
  <si>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</si>
  <si>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</si>
  <si>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</si>
  <si>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</si>
  <si>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</si>
  <si>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</si>
  <si>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</si>
  <si>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</si>
  <si>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</si>
  <si>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</si>
  <si>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</si>
  <si>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</si>
  <si>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</si>
  <si>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</si>
  <si>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</si>
  <si>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</si>
  <si>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</si>
  <si>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</si>
  <si>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</si>
  <si>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</si>
  <si>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</si>
  <si>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</si>
  <si>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</si>
  <si>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</si>
  <si>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</si>
  <si>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</si>
  <si>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</si>
  <si>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</si>
  <si>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</si>
  <si>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</si>
  <si>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</si>
  <si>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</si>
  <si>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</si>
  <si>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</si>
  <si>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</si>
  <si>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</si>
  <si>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</si>
  <si>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</si>
  <si>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</si>
  <si>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</si>
  <si>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</si>
  <si>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</si>
  <si>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</si>
  <si>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</si>
  <si>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</si>
  <si>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</si>
  <si>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</si>
  <si>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</si>
  <si>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</si>
  <si>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</si>
  <si>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</si>
  <si>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</si>
  <si>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</si>
  <si>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</si>
  <si>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</si>
  <si>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</si>
  <si>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</si>
  <si>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</si>
  <si>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</si>
  <si>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</si>
  <si>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</si>
  <si>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</si>
  <si>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</si>
  <si>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</si>
  <si>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</si>
  <si>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</si>
  <si>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</si>
  <si>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</si>
  <si>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</si>
  <si>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</si>
  <si>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</si>
  <si>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</si>
  <si>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</si>
  <si>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</si>
  <si>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</si>
  <si>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</si>
  <si>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</si>
  <si>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</si>
  <si>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</si>
  <si>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</si>
  <si>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</si>
  <si>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</si>
  <si>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</si>
  <si>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</si>
  <si>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</si>
  <si>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</si>
  <si>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</si>
  <si>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</si>
  <si>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</si>
  <si>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</si>
  <si>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</si>
  <si>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</si>
  <si>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</si>
  <si>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</si>
  <si>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</si>
  <si>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</si>
  <si>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</si>
  <si>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</si>
  <si>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</si>
  <si>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</si>
  <si>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</si>
  <si>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</si>
  <si>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</si>
  <si>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</si>
  <si>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</si>
  <si>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</si>
  <si>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</si>
  <si>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</si>
  <si>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</si>
  <si>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</si>
  <si>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</si>
  <si>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</si>
  <si>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</si>
  <si>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</si>
  <si>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</si>
  <si>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</si>
  <si>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</si>
  <si>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</si>
  <si>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</si>
  <si>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</si>
  <si>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</si>
  <si>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</si>
  <si>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</si>
  <si>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</si>
  <si>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</si>
  <si>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</si>
  <si>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</si>
  <si>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</si>
  <si>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</si>
  <si>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</si>
  <si>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</si>
  <si>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</si>
  <si>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</si>
  <si>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</si>
  <si>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</si>
  <si>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</si>
  <si>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</si>
  <si>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</si>
  <si>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</si>
  <si>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</si>
  <si>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</si>
  <si>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</si>
  <si>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</si>
  <si>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</si>
  <si>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</si>
  <si>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</si>
  <si>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</si>
  <si>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</si>
  <si>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</si>
  <si>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</si>
  <si>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</si>
  <si>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</si>
  <si>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</si>
  <si>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</si>
  <si>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</si>
  <si>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</si>
  <si>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</si>
  <si>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</si>
  <si>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</si>
  <si>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</si>
  <si>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</si>
  <si>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</si>
  <si>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</si>
  <si>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</si>
  <si>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</si>
  <si>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</si>
  <si>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</si>
  <si>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</si>
  <si>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</si>
  <si>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</si>
  <si>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</si>
  <si>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</si>
  <si>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</si>
  <si>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</si>
  <si>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</si>
  <si>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</si>
  <si>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</si>
  <si>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</si>
  <si>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</si>
  <si>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</si>
  <si>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</si>
  <si>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</si>
  <si>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</si>
  <si>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</si>
  <si>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</si>
  <si>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</si>
  <si>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</si>
  <si>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</si>
  <si>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</si>
  <si>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</si>
  <si>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</si>
  <si>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</si>
  <si>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</si>
  <si>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</si>
  <si>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</si>
  <si>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</si>
  <si>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</si>
  <si>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</si>
  <si>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</si>
  <si>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</si>
  <si>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</si>
  <si>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</si>
  <si>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</si>
  <si>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</si>
  <si>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</si>
  <si>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</si>
  <si>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</si>
  <si>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</si>
  <si>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</si>
  <si>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</si>
  <si>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</si>
  <si>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</si>
  <si>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</si>
  <si>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</si>
  <si>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</si>
  <si>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</si>
  <si>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</si>
  <si>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</si>
  <si>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</si>
  <si>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</si>
  <si>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</si>
  <si>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</si>
  <si>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</si>
  <si>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</si>
  <si>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</si>
  <si>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</si>
  <si>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</si>
  <si>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</si>
  <si>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</si>
  <si>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</si>
  <si>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</si>
  <si>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</si>
  <si>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</si>
  <si>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</si>
  <si>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</si>
  <si>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</si>
  <si>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</si>
  <si>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</si>
  <si>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</si>
  <si>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</si>
  <si>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</si>
  <si>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</si>
  <si>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</si>
  <si>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</si>
  <si>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</si>
  <si>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</si>
  <si>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</si>
  <si>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</si>
  <si>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</si>
  <si>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</si>
  <si>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</si>
  <si>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</si>
  <si>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</si>
  <si>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</si>
  <si>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</si>
  <si>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</si>
  <si>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</si>
  <si>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</si>
  <si>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</si>
  <si>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</si>
  <si>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</si>
  <si>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</si>
  <si>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</si>
  <si>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</si>
  <si>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</si>
  <si>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</si>
  <si>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</si>
  <si>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</si>
  <si>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</si>
  <si>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</si>
  <si>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</si>
  <si>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</si>
  <si>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</si>
  <si>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</si>
  <si>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</si>
  <si>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</si>
  <si>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</si>
  <si>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</si>
  <si>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</si>
  <si>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</si>
  <si>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</si>
  <si>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</si>
  <si>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</si>
  <si>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</si>
  <si>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</si>
  <si>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</si>
  <si>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</si>
  <si>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</si>
  <si>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</si>
  <si>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</si>
  <si>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</si>
  <si>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</si>
  <si>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</si>
  <si>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</si>
  <si>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</si>
  <si>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</si>
  <si>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</si>
  <si>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</si>
  <si>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</si>
  <si>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</si>
  <si>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</si>
  <si>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</si>
  <si>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</si>
  <si>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</si>
  <si>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</si>
  <si>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</si>
  <si>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</si>
  <si>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</si>
  <si>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</si>
  <si>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</si>
  <si>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</si>
  <si>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</si>
  <si>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</si>
  <si>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</si>
  <si>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</si>
  <si>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</si>
  <si>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</si>
  <si>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</si>
  <si>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</si>
  <si>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</si>
  <si>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</si>
  <si>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</si>
  <si>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</si>
  <si>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</si>
  <si>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</si>
  <si>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</si>
  <si>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</si>
  <si>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</si>
  <si>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</si>
  <si>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</si>
  <si>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</si>
  <si>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</si>
  <si>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</si>
  <si>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</si>
  <si>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</si>
  <si>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</si>
  <si>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</si>
  <si>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</si>
  <si>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</si>
  <si>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</si>
  <si>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</si>
  <si>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</si>
  <si>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</si>
  <si>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</si>
  <si>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</si>
  <si>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</si>
  <si>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</si>
  <si>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</si>
  <si>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</si>
  <si>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</si>
  <si>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</si>
  <si>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</si>
  <si>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</si>
  <si>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</si>
  <si>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</si>
  <si>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</si>
  <si>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</si>
  <si>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</si>
  <si>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</si>
  <si>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</si>
  <si>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</si>
  <si>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</si>
  <si>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</si>
  <si>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</si>
  <si>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</si>
  <si>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</si>
  <si>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</si>
  <si>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</si>
  <si>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</si>
  <si>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</si>
  <si>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</si>
  <si>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</si>
  <si>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</si>
  <si>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</si>
  <si>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</si>
  <si>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</si>
  <si>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</si>
  <si>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</si>
  <si>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</si>
  <si>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</si>
  <si>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</si>
  <si>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</si>
  <si>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</si>
  <si>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</si>
  <si>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</si>
  <si>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</si>
  <si>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</si>
  <si>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</si>
  <si>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</si>
  <si>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</si>
  <si>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</si>
  <si>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</si>
  <si>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</si>
  <si>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</si>
  <si>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</si>
  <si>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</si>
  <si>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</si>
  <si>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</si>
  <si>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</si>
  <si>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</si>
  <si>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</si>
  <si>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</si>
  <si>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</si>
  <si>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</si>
  <si>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</si>
  <si>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</si>
  <si>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</si>
  <si>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</si>
  <si>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</si>
  <si>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</si>
  <si>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</si>
  <si>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</si>
  <si>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</si>
  <si>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</si>
  <si>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</si>
  <si>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</si>
  <si>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</si>
  <si>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</si>
  <si>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</si>
  <si>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</si>
  <si>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</si>
  <si>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</si>
  <si>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</si>
  <si>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</si>
  <si>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</si>
  <si>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</si>
  <si>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</si>
  <si>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</si>
  <si>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</si>
  <si>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</si>
  <si>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</si>
  <si>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</si>
  <si>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</si>
  <si>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</si>
  <si>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</si>
  <si>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</si>
  <si>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</si>
  <si>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</si>
  <si>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</si>
  <si>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</si>
  <si>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</si>
  <si>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</si>
  <si>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</si>
  <si>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</si>
  <si>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</si>
  <si>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</si>
  <si>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</si>
  <si>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</si>
  <si>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</si>
  <si>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</si>
  <si>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</si>
  <si>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</si>
  <si>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</si>
  <si>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</si>
  <si>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</si>
  <si>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</si>
  <si>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</si>
  <si>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</si>
  <si>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</si>
  <si>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</si>
  <si>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</si>
  <si>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</si>
  <si>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</si>
  <si>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</si>
  <si>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</si>
  <si>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</si>
  <si>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</si>
  <si>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</si>
  <si>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</si>
  <si>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</si>
  <si>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</si>
  <si>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</si>
  <si>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</si>
  <si>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</si>
  <si>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</si>
  <si>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</si>
  <si>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</si>
  <si>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</si>
  <si>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</si>
  <si>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</si>
  <si>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</si>
  <si>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</si>
  <si>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</si>
  <si>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</si>
  <si>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</si>
  <si>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</si>
  <si>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</si>
  <si>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</si>
  <si>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</si>
  <si>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</si>
  <si>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</si>
  <si>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</si>
  <si>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</si>
  <si>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</si>
  <si>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</si>
  <si>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</si>
  <si>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</si>
  <si>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</si>
  <si>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</si>
  <si>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</si>
  <si>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</si>
  <si>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</si>
  <si>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</si>
  <si>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</si>
  <si>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</si>
  <si>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</si>
  <si>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</si>
  <si>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</si>
  <si>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</si>
  <si>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</si>
  <si>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</si>
  <si>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</si>
  <si>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</si>
  <si>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</si>
  <si>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</si>
  <si>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</si>
  <si>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</si>
  <si>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</si>
  <si>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</si>
  <si>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</si>
  <si>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</si>
  <si>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</si>
  <si>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</si>
  <si>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</si>
  <si>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</si>
  <si>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</si>
  <si>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</si>
  <si>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</si>
  <si>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</si>
  <si>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</si>
  <si>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</si>
  <si>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</si>
  <si>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</si>
  <si>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</si>
  <si>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</si>
  <si>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</si>
  <si>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</si>
  <si>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</si>
  <si>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</si>
  <si>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</si>
  <si>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</si>
  <si>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</si>
  <si>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</si>
  <si>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</si>
  <si>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</si>
  <si>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</si>
  <si>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</si>
  <si>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</si>
  <si>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</si>
  <si>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</si>
  <si>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</si>
  <si>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</si>
  <si>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</si>
  <si>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</si>
  <si>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</si>
  <si>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</si>
  <si>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</si>
  <si>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</si>
  <si>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</si>
  <si>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</si>
  <si>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</si>
  <si>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</si>
  <si>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</si>
  <si>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</si>
  <si>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</si>
  <si>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</si>
  <si>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</si>
  <si>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</si>
  <si>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</si>
  <si>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</si>
  <si>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</si>
  <si>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</si>
  <si>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</si>
  <si>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</si>
  <si>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</si>
  <si>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</si>
  <si>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</si>
  <si>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</si>
  <si>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</si>
  <si>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</si>
  <si>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</si>
  <si>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</si>
  <si>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</si>
  <si>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</si>
  <si>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</si>
  <si>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</si>
  <si>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</si>
  <si>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</si>
  <si>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</si>
  <si>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</si>
  <si>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</si>
  <si>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</si>
  <si>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</si>
  <si>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</si>
  <si>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</si>
  <si>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</si>
  <si>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</si>
  <si>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</si>
  <si>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</si>
  <si>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</si>
  <si>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</si>
  <si>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</si>
  <si>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</si>
  <si>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</si>
  <si>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</si>
  <si>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</si>
  <si>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</si>
  <si>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</si>
  <si>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</si>
  <si>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</si>
  <si>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</si>
  <si>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</si>
  <si>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</si>
  <si>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</si>
  <si>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</si>
  <si>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</si>
  <si>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</si>
  <si>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</si>
  <si>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</si>
  <si>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</si>
  <si>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</si>
  <si>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</si>
  <si>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</si>
  <si>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</si>
  <si>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</si>
  <si>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</si>
  <si>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</si>
  <si>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</si>
  <si>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</si>
  <si>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</si>
  <si>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</si>
  <si>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</si>
  <si>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</si>
  <si>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</si>
  <si>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</si>
  <si>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</si>
  <si>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</si>
  <si>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</si>
  <si>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</si>
  <si>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</si>
  <si>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</si>
  <si>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</si>
  <si>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</si>
  <si>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</si>
  <si>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</si>
  <si>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</si>
  <si>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</si>
  <si>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</si>
  <si>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</si>
  <si>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</si>
  <si>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</si>
  <si>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</si>
  <si>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</si>
  <si>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</si>
  <si>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</si>
  <si>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</si>
  <si>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</si>
  <si>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</si>
  <si>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</si>
  <si>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</si>
  <si>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</si>
  <si>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</si>
  <si>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</si>
  <si>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</si>
  <si>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</si>
  <si>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</si>
  <si>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</si>
  <si>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</si>
  <si>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</si>
  <si>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</si>
  <si>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</si>
  <si>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</si>
  <si>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</si>
  <si>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</si>
  <si>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</si>
  <si>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</si>
  <si>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</si>
  <si>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</si>
  <si>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</si>
  <si>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</si>
  <si>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</si>
  <si>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</si>
  <si>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</si>
  <si>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</si>
  <si>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</si>
  <si>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</si>
  <si>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</si>
  <si>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</si>
  <si>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</si>
  <si>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</si>
  <si>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</si>
  <si>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</si>
  <si>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</si>
  <si>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</si>
  <si>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</si>
  <si>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</si>
  <si>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</si>
  <si>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</si>
  <si>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</si>
  <si>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</si>
  <si>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</si>
  <si>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</si>
  <si>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</si>
  <si>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</si>
  <si>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</si>
  <si>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</si>
  <si>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</si>
  <si>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</si>
  <si>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</si>
  <si>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</si>
  <si>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</si>
  <si>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</si>
  <si>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</si>
  <si>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</si>
  <si>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</si>
  <si>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</si>
  <si>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</si>
  <si>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</si>
  <si>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</si>
  <si>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</si>
  <si>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</si>
  <si>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</si>
  <si>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</si>
  <si>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</si>
  <si>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</si>
  <si>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</si>
  <si>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</si>
  <si>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</si>
  <si>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</si>
  <si>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</si>
  <si>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</si>
  <si>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</si>
  <si>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</si>
  <si>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</si>
  <si>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</si>
  <si>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</si>
  <si>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</si>
  <si>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</si>
  <si>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</si>
  <si>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</si>
  <si>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</si>
  <si>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</si>
  <si>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</si>
  <si>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</si>
  <si>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</si>
  <si>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</si>
  <si>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</si>
  <si>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</si>
  <si>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</si>
  <si>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</si>
  <si>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</si>
  <si>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</si>
  <si>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</si>
  <si>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</si>
  <si>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</si>
  <si>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</si>
  <si>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</si>
  <si>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</si>
  <si>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</si>
  <si>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</si>
  <si>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</si>
  <si>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</si>
  <si>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</si>
  <si>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</si>
  <si>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</si>
  <si>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</si>
  <si>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</si>
  <si>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</si>
  <si>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</si>
  <si>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</si>
  <si>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</si>
  <si>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</si>
  <si>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</si>
  <si>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</si>
  <si>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</si>
  <si>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</si>
  <si>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</si>
  <si>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</si>
  <si>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</si>
  <si>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</si>
  <si>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</si>
  <si>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</si>
  <si>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</si>
  <si>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</si>
  <si>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</si>
  <si>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</si>
  <si>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</si>
  <si>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</si>
  <si>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</si>
  <si>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</si>
  <si>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</si>
  <si>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</si>
  <si>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</si>
  <si>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</si>
  <si>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</si>
  <si>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</si>
  <si>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</si>
  <si>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</si>
  <si>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</si>
  <si>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</si>
  <si>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</si>
  <si>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</si>
  <si>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</si>
  <si>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</si>
  <si>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</si>
  <si>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</si>
  <si>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</si>
  <si>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</si>
  <si>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</si>
  <si>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</si>
  <si>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</si>
  <si>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</si>
  <si>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</si>
  <si>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</si>
  <si>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</si>
  <si>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</si>
  <si>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</si>
  <si>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</si>
  <si>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</si>
  <si>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</si>
  <si>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</si>
  <si>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</si>
  <si>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</si>
  <si>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</si>
  <si>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</si>
  <si>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</si>
  <si>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</si>
  <si>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</si>
  <si>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</si>
  <si>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</si>
  <si>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</si>
  <si>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</si>
  <si>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</si>
  <si>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</si>
  <si>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</si>
  <si>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</si>
  <si>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</si>
  <si>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</si>
  <si>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</si>
  <si>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</si>
  <si>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</si>
  <si>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</si>
  <si>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</si>
  <si>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</si>
  <si>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</si>
  <si>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</si>
  <si>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</si>
  <si>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</si>
  <si>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</si>
  <si>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</si>
  <si>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</si>
  <si>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</si>
  <si>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</si>
  <si>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</si>
  <si>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</si>
  <si>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</si>
  <si>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</si>
  <si>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</si>
  <si>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</si>
  <si>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</si>
  <si>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</si>
  <si>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</si>
  <si>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</si>
  <si>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</si>
  <si>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</si>
  <si>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</si>
  <si>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</si>
  <si>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</si>
  <si>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</si>
  <si>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</si>
  <si>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</si>
  <si>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</si>
  <si>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</si>
  <si>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</si>
  <si>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</si>
  <si>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</si>
  <si>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</si>
  <si>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</si>
  <si>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</si>
  <si>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</si>
  <si>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</si>
  <si>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</si>
  <si>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</si>
  <si>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</si>
  <si>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</si>
  <si>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</si>
  <si>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</si>
  <si>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</si>
  <si>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</si>
  <si>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</si>
  <si>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</si>
  <si>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</si>
  <si>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</si>
  <si>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</si>
  <si>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</si>
  <si>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</si>
  <si>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</si>
  <si>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</si>
  <si>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</si>
  <si>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</si>
  <si>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</si>
  <si>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</si>
  <si>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</si>
  <si>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</si>
  <si>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</si>
  <si>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</si>
  <si>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</si>
  <si>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</si>
  <si>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</si>
  <si>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</si>
  <si>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</si>
  <si>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</si>
  <si>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</si>
  <si>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</si>
  <si>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</si>
  <si>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</si>
  <si>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</si>
  <si>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</si>
  <si>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</si>
  <si>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</si>
  <si>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</si>
  <si>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</si>
  <si>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</si>
  <si>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</si>
  <si>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</si>
  <si>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</si>
  <si>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</si>
  <si>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</si>
  <si>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</si>
  <si>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</si>
  <si>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</si>
  <si>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</si>
  <si>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</si>
  <si>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</si>
  <si>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</si>
  <si>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</si>
  <si>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</si>
  <si>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</si>
  <si>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</si>
  <si>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</si>
  <si>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</si>
  <si>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</si>
  <si>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</si>
  <si>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</si>
  <si>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</si>
  <si>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</si>
  <si>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</si>
  <si>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</si>
  <si>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</si>
  <si>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</si>
  <si>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</si>
  <si>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</si>
  <si>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</si>
  <si>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</si>
  <si>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</si>
  <si>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</si>
  <si>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</si>
  <si>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</si>
  <si>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</si>
  <si>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</si>
  <si>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</si>
  <si>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</si>
  <si>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</si>
  <si>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</si>
  <si>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</si>
  <si>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</si>
  <si>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</si>
  <si>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</si>
  <si>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</si>
  <si>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</si>
  <si>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</si>
  <si>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</si>
  <si>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</si>
  <si>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</si>
  <si>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</si>
  <si>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</si>
  <si>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</si>
  <si>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</si>
  <si>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</si>
  <si>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</si>
  <si>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</si>
  <si>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</si>
  <si>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</si>
  <si>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</si>
  <si>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</si>
  <si>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</si>
  <si>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</si>
  <si>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</si>
  <si>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</si>
  <si>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</si>
  <si>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</si>
  <si>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</si>
  <si>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</si>
  <si>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</si>
  <si>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</si>
  <si>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</si>
  <si>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</si>
  <si>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</si>
  <si>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</si>
  <si>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</si>
  <si>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</si>
  <si>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</si>
  <si>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</si>
  <si>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</si>
  <si>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</si>
  <si>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</si>
  <si>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</si>
  <si>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</si>
  <si>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</si>
  <si>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</si>
  <si>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</si>
  <si>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</si>
  <si>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</si>
  <si>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</si>
  <si>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</si>
  <si>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</si>
  <si>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</si>
  <si>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</si>
  <si>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</si>
  <si>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</si>
  <si>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</si>
  <si>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</si>
  <si>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</si>
  <si>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</si>
  <si>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</si>
  <si>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</si>
  <si>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</si>
  <si>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</si>
  <si>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</si>
  <si>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</si>
  <si>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</si>
  <si>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</si>
  <si>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</si>
  <si>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</si>
  <si>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</si>
  <si>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</si>
  <si>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</si>
  <si>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</si>
  <si>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</si>
  <si>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</si>
  <si>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</si>
  <si>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</si>
  <si>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</si>
  <si>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</si>
  <si>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</si>
  <si>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</si>
  <si>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</si>
  <si>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</si>
  <si>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</si>
  <si>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</si>
  <si>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</si>
  <si>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</si>
  <si>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</si>
  <si>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</si>
  <si>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</si>
  <si>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</si>
  <si>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</si>
  <si>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</si>
  <si>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</si>
  <si>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</si>
  <si>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</si>
  <si>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</si>
  <si>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</si>
  <si>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</si>
  <si>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</si>
  <si>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</si>
  <si>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</si>
  <si>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</si>
  <si>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</si>
  <si>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</si>
  <si>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</si>
  <si>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</si>
  <si>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</si>
  <si>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</si>
  <si>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</si>
  <si>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</si>
  <si>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</si>
  <si>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</si>
  <si>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</si>
  <si>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</si>
  <si>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</si>
  <si>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</si>
  <si>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</si>
  <si>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</si>
  <si>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</si>
  <si>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</si>
  <si>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</si>
  <si>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</si>
  <si>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</si>
  <si>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</si>
  <si>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</si>
  <si>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</si>
  <si>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</si>
  <si>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</si>
  <si>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</si>
  <si>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</si>
  <si>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</si>
  <si>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</si>
  <si>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</si>
  <si>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</si>
  <si>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</si>
  <si>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</si>
  <si>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</si>
  <si>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</si>
  <si>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</si>
  <si>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</si>
  <si>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</si>
  <si>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</si>
  <si>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</si>
  <si>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</si>
  <si>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</si>
  <si>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</si>
  <si>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</si>
  <si>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</si>
  <si>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</si>
  <si>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</si>
  <si>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</si>
  <si>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</si>
  <si>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</si>
  <si>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</si>
  <si>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</si>
  <si>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</si>
  <si>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</si>
  <si>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</si>
  <si>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</si>
  <si>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</si>
  <si>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</si>
  <si>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</si>
  <si>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</si>
  <si>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</si>
  <si>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</si>
  <si>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</si>
  <si>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</si>
  <si>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</si>
  <si>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</si>
  <si>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</si>
  <si>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</si>
  <si>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</si>
  <si>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</si>
  <si>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</si>
  <si>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</si>
  <si>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</si>
  <si>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</si>
  <si>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</si>
  <si>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</si>
  <si>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</si>
  <si>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</si>
  <si>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</si>
  <si>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</si>
  <si>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</si>
  <si>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</si>
  <si>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</si>
  <si>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</si>
  <si>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</si>
  <si>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</si>
  <si>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</si>
  <si>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</si>
  <si>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</si>
  <si>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</si>
  <si>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</si>
  <si>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</si>
  <si>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</si>
  <si>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</si>
  <si>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</si>
  <si>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</si>
  <si>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</si>
  <si>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</si>
  <si>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</si>
  <si>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</si>
  <si>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</si>
  <si>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</si>
  <si>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</si>
  <si>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</si>
  <si>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</si>
  <si>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</si>
  <si>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</si>
  <si>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</si>
  <si>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</si>
  <si>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</si>
  <si>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</si>
  <si>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</si>
  <si>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</si>
  <si>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</si>
  <si>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</si>
  <si>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</si>
  <si>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</si>
  <si>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</si>
  <si>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</si>
  <si>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</si>
  <si>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</si>
  <si>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</si>
  <si>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</si>
  <si>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</si>
  <si>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</si>
  <si>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</si>
  <si>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</si>
  <si>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</si>
  <si>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</si>
  <si>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</si>
  <si>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</si>
  <si>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</si>
  <si>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</si>
  <si>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</si>
  <si>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</si>
  <si>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</si>
  <si>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</si>
  <si>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</si>
  <si>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</si>
  <si>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</si>
  <si>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</si>
  <si>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</si>
  <si>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</si>
  <si>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</si>
  <si>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</si>
  <si>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</si>
  <si>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</si>
  <si>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</si>
  <si>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</si>
  <si>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</si>
  <si>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</si>
  <si>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</si>
  <si>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</si>
  <si>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</si>
  <si>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</si>
  <si>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</si>
  <si>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</si>
  <si>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</si>
  <si>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</si>
  <si>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</si>
  <si>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</si>
  <si>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</si>
  <si>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</si>
  <si>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</si>
  <si>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</si>
  <si>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</si>
  <si>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</si>
  <si>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</si>
  <si>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</si>
  <si>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</si>
  <si>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</si>
  <si>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</si>
  <si>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</si>
  <si>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</si>
  <si>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</si>
  <si>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</si>
  <si>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</si>
  <si>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</si>
  <si>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</si>
  <si>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</si>
  <si>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</si>
  <si>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</si>
  <si>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</si>
  <si>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</si>
  <si>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</si>
  <si>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</si>
  <si>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</si>
  <si>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</si>
  <si>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</si>
  <si>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</si>
  <si>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</si>
  <si>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</si>
  <si>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</si>
  <si>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</si>
  <si>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</si>
  <si>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</si>
  <si>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</si>
  <si>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</si>
  <si>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</si>
  <si>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</si>
  <si>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</si>
  <si>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</si>
  <si>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</si>
  <si>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</si>
  <si>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</si>
  <si>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</si>
  <si>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</si>
  <si>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</si>
  <si>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</si>
  <si>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</si>
  <si>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</si>
  <si>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</si>
  <si>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</si>
  <si>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</si>
  <si>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</si>
  <si>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</si>
  <si>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</si>
  <si>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</si>
  <si>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</si>
  <si>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</si>
  <si>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</si>
  <si>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</si>
  <si>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</si>
  <si>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</si>
  <si>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</si>
  <si>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</si>
  <si>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</si>
  <si>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</si>
  <si>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</si>
  <si>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</si>
  <si>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</si>
  <si>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</si>
  <si>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</si>
  <si>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</si>
  <si>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</si>
  <si>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</si>
  <si>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</si>
  <si>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</si>
  <si>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</si>
  <si>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</si>
  <si>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</si>
  <si>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</si>
  <si>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</si>
  <si>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</si>
  <si>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</si>
  <si>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</si>
  <si>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</si>
  <si>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</si>
  <si>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</si>
  <si>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</si>
  <si>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</si>
  <si>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</si>
  <si>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</si>
  <si>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</si>
  <si>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</si>
  <si>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</si>
  <si>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</si>
  <si>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</si>
  <si>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</si>
  <si>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</si>
  <si>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</si>
  <si>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</si>
  <si>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</si>
  <si>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</si>
  <si>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</si>
  <si>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</si>
  <si>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</si>
  <si>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</si>
  <si>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</si>
  <si>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</si>
  <si>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</si>
  <si>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</si>
  <si>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</si>
  <si>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</si>
  <si>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</si>
  <si>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</si>
  <si>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</si>
  <si>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</si>
  <si>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</si>
  <si>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</si>
  <si>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</si>
  <si>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</si>
  <si>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</si>
  <si>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</si>
  <si>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</si>
  <si>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</si>
  <si>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</si>
  <si>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</si>
  <si>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</si>
  <si>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</si>
  <si>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</si>
  <si>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</si>
  <si>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</si>
  <si>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</si>
  <si>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</si>
  <si>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</si>
  <si>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</si>
  <si>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</si>
  <si>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</si>
  <si>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</si>
  <si>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</si>
  <si>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</si>
  <si>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</si>
  <si>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</si>
  <si>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</si>
  <si>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</si>
  <si>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</si>
  <si>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</si>
  <si>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</si>
  <si>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</si>
  <si>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</si>
  <si>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</si>
  <si>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</si>
  <si>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</si>
  <si>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</si>
  <si>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</si>
  <si>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</si>
  <si>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</si>
  <si>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</si>
  <si>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</si>
  <si>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</si>
  <si>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</si>
  <si>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</si>
  <si>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</si>
  <si>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</si>
  <si>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</si>
  <si>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</si>
  <si>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</si>
  <si>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</si>
  <si>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</si>
  <si>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</si>
  <si>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</si>
  <si>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</si>
  <si>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</si>
  <si>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</si>
  <si>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</si>
  <si>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</si>
  <si>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</si>
  <si>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</si>
  <si>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</si>
  <si>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</si>
  <si>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</si>
  <si>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</si>
  <si>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</si>
  <si>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</si>
  <si>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</si>
  <si>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</si>
  <si>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</si>
  <si>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</si>
  <si>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</si>
  <si>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</si>
  <si>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</si>
  <si>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</si>
  <si>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</si>
  <si>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</si>
  <si>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</si>
  <si>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</si>
  <si>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</si>
  <si>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</si>
  <si>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</si>
  <si>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</si>
  <si>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</si>
  <si>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</si>
  <si>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</si>
  <si>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</si>
  <si>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</si>
  <si>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</si>
  <si>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</si>
  <si>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</si>
  <si>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</si>
  <si>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</si>
  <si>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</si>
  <si>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</si>
  <si>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</si>
  <si>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</si>
  <si>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</si>
  <si>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</si>
  <si>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</si>
  <si>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</si>
  <si>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</si>
  <si>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</si>
  <si>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</si>
  <si>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</si>
  <si>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</si>
  <si>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</si>
  <si>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</si>
  <si>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</si>
  <si>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</si>
  <si>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</si>
  <si>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</si>
  <si>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</si>
  <si>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</si>
  <si>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</si>
  <si>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</si>
  <si>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</si>
  <si>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</si>
  <si>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</si>
  <si>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</si>
  <si>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</si>
  <si>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</si>
  <si>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</si>
  <si>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</si>
  <si>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</si>
  <si>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</si>
  <si>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</si>
  <si>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</si>
  <si>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</si>
  <si>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</si>
  <si>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</si>
  <si>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</si>
  <si>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</si>
  <si>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</si>
  <si>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</si>
  <si>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</si>
  <si>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</si>
  <si>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</si>
  <si>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</si>
  <si>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</si>
  <si>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</si>
  <si>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</si>
  <si>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</si>
  <si>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</si>
  <si>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</si>
  <si>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</si>
  <si>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</si>
  <si>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</si>
  <si>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</si>
  <si>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</si>
  <si>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</si>
  <si>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</si>
  <si>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</si>
  <si>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</si>
  <si>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</si>
  <si>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</si>
  <si>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</si>
  <si>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</si>
  <si>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</si>
  <si>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</si>
  <si>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</si>
  <si>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</si>
  <si>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</si>
  <si>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</si>
  <si>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</si>
  <si>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</si>
  <si>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</si>
  <si>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</si>
  <si>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</si>
  <si>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</si>
  <si>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</si>
  <si>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</si>
  <si>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</si>
  <si>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</si>
  <si>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</si>
  <si>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</si>
  <si>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</si>
  <si>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</si>
  <si>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</si>
  <si>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</si>
  <si>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</si>
  <si>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</si>
  <si>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</si>
  <si>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</si>
  <si>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</si>
  <si>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</si>
  <si>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</si>
  <si>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</si>
  <si>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</si>
  <si>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</si>
  <si>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</si>
  <si>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</si>
  <si>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</si>
  <si>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</si>
  <si>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</si>
  <si>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</si>
  <si>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</si>
  <si>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</si>
  <si>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</si>
  <si>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</si>
  <si>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</si>
  <si>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</si>
  <si>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</si>
  <si>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</si>
  <si>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</si>
  <si>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</si>
  <si>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</si>
  <si>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</si>
  <si>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</si>
  <si>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</si>
  <si>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</si>
  <si>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</si>
  <si>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</si>
  <si>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</si>
  <si>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</si>
  <si>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</si>
  <si>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</si>
  <si>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</si>
  <si>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</si>
  <si>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</si>
  <si>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</si>
  <si>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</si>
  <si>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</si>
  <si>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</si>
  <si>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</si>
  <si>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</si>
  <si>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</si>
  <si>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</si>
  <si>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</si>
  <si>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</si>
  <si>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</si>
  <si>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</si>
  <si>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</si>
  <si>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</si>
  <si>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</si>
  <si>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</si>
  <si>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</si>
  <si>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</si>
  <si>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</si>
  <si>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</si>
  <si>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</si>
  <si>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</si>
  <si>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</si>
  <si>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</si>
  <si>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</si>
  <si>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</si>
  <si>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</si>
  <si>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</si>
  <si>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</si>
  <si>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</si>
  <si>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</si>
  <si>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</si>
  <si>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</si>
  <si>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</si>
  <si>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</si>
  <si>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</si>
  <si>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</si>
  <si>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</si>
  <si>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</si>
  <si>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</si>
  <si>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</si>
  <si>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</si>
  <si>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</si>
  <si>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</si>
  <si>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</si>
  <si>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</si>
  <si>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</si>
  <si>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</si>
  <si>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</si>
  <si>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</si>
  <si>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</si>
  <si>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</si>
  <si>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</si>
  <si>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</si>
  <si>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</si>
  <si>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</si>
  <si>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</si>
  <si>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</si>
  <si>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</si>
  <si>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</si>
  <si>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</si>
  <si>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</si>
  <si>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</si>
  <si>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</si>
  <si>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</si>
  <si>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</si>
  <si>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</si>
  <si>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</si>
  <si>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</si>
  <si>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</si>
  <si>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</si>
  <si>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</si>
  <si>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</si>
  <si>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</si>
  <si>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</si>
  <si>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</si>
  <si>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</si>
  <si>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</si>
  <si>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</si>
  <si>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</si>
  <si>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</si>
  <si>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</si>
  <si>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</si>
  <si>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</si>
  <si>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</si>
  <si>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</si>
  <si>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</si>
  <si>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</si>
  <si>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</si>
  <si>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</si>
  <si>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</si>
  <si>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</si>
  <si>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</si>
  <si>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</si>
  <si>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</si>
  <si>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</si>
  <si>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</si>
  <si>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</si>
  <si>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</si>
  <si>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</si>
  <si>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</si>
  <si>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</si>
  <si>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</si>
  <si>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</si>
  <si>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</si>
  <si>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</si>
  <si>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</si>
  <si>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</si>
  <si>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</si>
  <si>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</si>
  <si>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</si>
  <si>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</si>
  <si>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</si>
  <si>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</si>
  <si>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</si>
  <si>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</si>
  <si>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</si>
  <si>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</si>
  <si>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</si>
  <si>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</si>
  <si>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</si>
  <si>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</si>
  <si>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</si>
  <si>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</si>
  <si>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</si>
  <si>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</si>
  <si>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</si>
  <si>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</si>
  <si>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</si>
  <si>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</si>
  <si>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</si>
  <si>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</si>
  <si>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</si>
  <si>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</si>
  <si>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</si>
  <si>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</si>
  <si>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</si>
  <si>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</si>
  <si>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</si>
  <si>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</si>
  <si>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</si>
  <si>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</si>
  <si>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</si>
  <si>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</si>
  <si>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</si>
  <si>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</si>
  <si>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</si>
  <si>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</si>
  <si>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</si>
  <si>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</si>
  <si>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</si>
  <si>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</si>
  <si>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</si>
  <si>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</si>
  <si>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</si>
  <si>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</si>
  <si>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</si>
  <si>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</si>
  <si>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</si>
  <si>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</si>
  <si>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</si>
  <si>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</si>
  <si>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</si>
  <si>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</si>
  <si>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</si>
  <si>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</si>
  <si>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</si>
  <si>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</si>
  <si>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</si>
  <si>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</si>
  <si>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</si>
  <si>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</si>
  <si>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</si>
  <si>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</si>
  <si>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</si>
  <si>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</si>
  <si>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</si>
  <si>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</si>
  <si>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</si>
  <si>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</si>
  <si>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</si>
  <si>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</si>
  <si>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</si>
  <si>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</si>
  <si>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</si>
  <si>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</si>
  <si>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</si>
  <si>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</si>
  <si>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</si>
  <si>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</si>
  <si>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</si>
  <si>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</si>
  <si>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</si>
  <si>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</si>
  <si>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</si>
  <si>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</si>
  <si>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</si>
  <si>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</si>
  <si>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</si>
  <si>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</si>
  <si>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</si>
  <si>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</si>
  <si>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</si>
  <si>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</si>
  <si>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</si>
  <si>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</si>
  <si>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</si>
  <si>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</si>
  <si>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</si>
  <si>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</si>
  <si>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</si>
  <si>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</si>
  <si>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</si>
  <si>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</si>
  <si>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</si>
  <si>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</si>
  <si>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</si>
  <si>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</si>
  <si>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</si>
  <si>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</si>
  <si>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</si>
  <si>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</si>
  <si>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</si>
  <si>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</si>
  <si>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</si>
  <si>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</si>
  <si>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</si>
  <si>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</si>
  <si>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</si>
  <si>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</si>
  <si>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</si>
  <si>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</si>
  <si>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</si>
  <si>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</si>
  <si>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</si>
  <si>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</si>
  <si>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</si>
  <si>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</si>
  <si>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</si>
  <si>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</si>
  <si>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</si>
  <si>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</si>
  <si>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</si>
  <si>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</si>
  <si>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</si>
  <si>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</si>
  <si>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</si>
  <si>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</si>
  <si>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</si>
  <si>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</si>
  <si>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</si>
  <si>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</si>
  <si>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</si>
  <si>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</si>
  <si>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</si>
  <si>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</si>
  <si>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</si>
  <si>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</si>
  <si>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</si>
  <si>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</si>
  <si>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</si>
  <si>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</si>
  <si>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</si>
  <si>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</si>
  <si>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</si>
  <si>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</si>
  <si>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</si>
  <si>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</si>
  <si>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</si>
  <si>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</si>
  <si>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</si>
  <si>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</si>
  <si>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</si>
  <si>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</si>
  <si>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</si>
  <si>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</si>
  <si>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</si>
  <si>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</si>
  <si>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</si>
  <si>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</si>
  <si>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</si>
  <si>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</si>
  <si>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</si>
  <si>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</si>
  <si>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</si>
  <si>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</si>
  <si>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</si>
  <si>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</si>
  <si>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</si>
  <si>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</si>
  <si>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</si>
  <si>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</si>
  <si>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</si>
  <si>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</si>
  <si>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</si>
  <si>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</si>
  <si>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</si>
  <si>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</si>
  <si>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</si>
  <si>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</si>
  <si>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</si>
  <si>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</si>
  <si>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</si>
  <si>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</si>
  <si>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</si>
  <si>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</si>
  <si>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</si>
  <si>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</si>
  <si>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</si>
  <si>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</si>
  <si>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</si>
  <si>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</si>
  <si>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</si>
  <si>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</si>
  <si>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</si>
  <si>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</si>
  <si>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</si>
  <si>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</si>
  <si>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</si>
  <si>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</si>
  <si>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</si>
  <si>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</si>
  <si>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</si>
  <si>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</si>
  <si>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</si>
  <si>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</si>
  <si>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</si>
  <si>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</si>
  <si>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</si>
  <si>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</si>
  <si>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</si>
  <si>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</si>
  <si>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</si>
  <si>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</si>
  <si>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</si>
  <si>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</si>
  <si>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</si>
  <si>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</si>
  <si>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</si>
  <si>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</si>
  <si>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</si>
  <si>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</si>
  <si>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</si>
  <si>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</si>
  <si>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</si>
  <si>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</si>
  <si>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</si>
  <si>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</si>
  <si>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</si>
  <si>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</si>
  <si>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</si>
  <si>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</si>
  <si>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</si>
  <si>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</si>
  <si>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</si>
  <si>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</si>
  <si>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</si>
  <si>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</si>
  <si>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</si>
  <si>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</si>
  <si>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</si>
  <si>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</si>
  <si>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</si>
  <si>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</si>
  <si>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</si>
  <si>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</si>
  <si>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</si>
  <si>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</si>
  <si>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</si>
  <si>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</si>
  <si>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</si>
  <si>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</si>
  <si>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</si>
  <si>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</si>
  <si>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</si>
  <si>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</si>
  <si>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</si>
  <si>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</si>
  <si>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</si>
  <si>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</si>
  <si>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</si>
  <si>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</si>
  <si>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</si>
  <si>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</si>
  <si>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</si>
  <si>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</si>
  <si>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</si>
  <si>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</si>
  <si>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</si>
  <si>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</si>
  <si>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</si>
  <si>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</si>
  <si>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</si>
  <si>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</si>
  <si>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</si>
  <si>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</si>
  <si>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</si>
  <si>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</si>
  <si>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</si>
  <si>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</si>
  <si>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</si>
  <si>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</si>
  <si>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</si>
  <si>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</si>
  <si>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</si>
  <si>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</si>
  <si>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</si>
  <si>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</si>
  <si>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</si>
  <si>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</si>
  <si>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</si>
  <si>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</si>
  <si>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</si>
  <si>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</si>
  <si>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</si>
  <si>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</si>
  <si>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</si>
  <si>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</si>
  <si>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</si>
  <si>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</si>
  <si>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</si>
  <si>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</si>
  <si>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</si>
  <si>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</si>
  <si>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</si>
  <si>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</si>
  <si>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</si>
  <si>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</si>
  <si>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</si>
  <si>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</si>
  <si>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</si>
  <si>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</si>
  <si>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</si>
  <si>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</si>
  <si>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</si>
  <si>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</si>
  <si>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</si>
  <si>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</si>
  <si>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</si>
  <si>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</si>
  <si>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</si>
  <si>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</si>
  <si>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</si>
  <si>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</si>
  <si>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</si>
  <si>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</si>
  <si>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</si>
  <si>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</si>
  <si>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</si>
  <si>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</si>
  <si>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</si>
  <si>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</si>
  <si>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</si>
  <si>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</si>
  <si>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</si>
  <si>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</si>
  <si>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</si>
  <si>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</si>
  <si>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</si>
  <si>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</si>
  <si>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</si>
  <si>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</si>
  <si>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</si>
  <si>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</si>
  <si>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</si>
  <si>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</si>
  <si>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</si>
  <si>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</si>
  <si>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</si>
  <si>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</si>
  <si>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</si>
  <si>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</si>
  <si>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</si>
  <si>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</si>
  <si>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</si>
  <si>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</si>
  <si>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</si>
  <si>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</si>
  <si>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</si>
  <si>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</si>
  <si>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</si>
  <si>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</si>
  <si>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</si>
  <si>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</si>
  <si>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</si>
  <si>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</si>
  <si>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</si>
  <si>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</si>
  <si>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</si>
  <si>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</si>
  <si>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</si>
  <si>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</si>
  <si>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</si>
  <si>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</si>
  <si>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</si>
  <si>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</si>
  <si>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</si>
  <si>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</si>
  <si>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</si>
  <si>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</si>
  <si>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</si>
  <si>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</si>
  <si>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</si>
  <si>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</si>
  <si>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</si>
  <si>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</si>
  <si>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</si>
  <si>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</si>
  <si>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</si>
  <si>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</si>
  <si>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</si>
  <si>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</si>
  <si>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</si>
  <si>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</si>
  <si>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</si>
  <si>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</si>
  <si>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</si>
  <si>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</si>
  <si>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</si>
  <si>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</si>
  <si>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</si>
  <si>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</si>
  <si>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</si>
  <si>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</si>
  <si>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</si>
  <si>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</si>
  <si>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</si>
  <si>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</si>
  <si>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</si>
  <si>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</si>
  <si>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</si>
  <si>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</si>
  <si>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</si>
  <si>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</si>
  <si>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</si>
  <si>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</si>
  <si>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</si>
  <si>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</si>
  <si>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</si>
  <si>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</si>
  <si>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</si>
  <si>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</si>
  <si>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</si>
  <si>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</si>
  <si>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</si>
  <si>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</si>
  <si>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</si>
  <si>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</si>
  <si>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</si>
  <si>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</si>
  <si>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</si>
  <si>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</si>
  <si>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</si>
  <si>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</si>
  <si>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</si>
  <si>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</si>
  <si>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</si>
  <si>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</si>
  <si>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</si>
  <si>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</si>
  <si>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</si>
  <si>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</si>
  <si>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</si>
  <si>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</si>
  <si>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</si>
  <si>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</si>
  <si>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</si>
  <si>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</si>
  <si>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</si>
  <si>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</si>
  <si>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</si>
  <si>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</si>
  <si>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</si>
  <si>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</si>
  <si>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</si>
  <si>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</si>
  <si>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</si>
  <si>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</si>
  <si>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</si>
  <si>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</si>
  <si>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</si>
  <si>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</si>
  <si>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</si>
  <si>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</si>
  <si>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</si>
  <si>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</si>
  <si>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</si>
  <si>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</si>
  <si>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</si>
  <si>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</si>
  <si>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</si>
  <si>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</si>
  <si>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</si>
  <si>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</si>
  <si>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</si>
  <si>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</si>
  <si>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</si>
  <si>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</si>
  <si>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</si>
  <si>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</si>
  <si>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</si>
  <si>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</si>
  <si>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</si>
  <si>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</si>
  <si>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</si>
  <si>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</si>
  <si>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</si>
  <si>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</si>
  <si>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</si>
  <si>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</si>
  <si>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</si>
  <si>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</si>
  <si>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</si>
  <si>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</si>
  <si>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</si>
  <si>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</si>
  <si>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</si>
  <si>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</si>
  <si>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</si>
  <si>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</si>
  <si>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</si>
  <si>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dm3</t>
  </si>
  <si>
    <t>decímetro cúbico</t>
  </si>
  <si>
    <t>%</t>
  </si>
  <si>
    <t>por cento</t>
  </si>
  <si>
    <t>FDE</t>
  </si>
  <si>
    <t>EMOP</t>
  </si>
  <si>
    <t>SCO</t>
  </si>
  <si>
    <t>COMPESA</t>
  </si>
  <si>
    <t>SISENG</t>
  </si>
  <si>
    <t>undia</t>
  </si>
  <si>
    <t>unidade dia</t>
  </si>
  <si>
    <t>mdia</t>
  </si>
  <si>
    <t>metros dia</t>
  </si>
  <si>
    <t>m2dia</t>
  </si>
  <si>
    <t>metros quadrados dia</t>
  </si>
  <si>
    <t>cm2</t>
  </si>
  <si>
    <t>centímetro quadrado</t>
  </si>
  <si>
    <t xml:space="preserve"> Reforma do prédio público da UBS Lajeado Bonito</t>
  </si>
  <si>
    <t>1.</t>
  </si>
  <si>
    <t>1.1.</t>
  </si>
  <si>
    <t>Reforma UBS - Lajeado</t>
  </si>
  <si>
    <t>1.2.</t>
  </si>
  <si>
    <t>Administração local</t>
  </si>
  <si>
    <t>1.2.1.</t>
  </si>
  <si>
    <t>ENGENHEIRO CIVIL DE OBRA PLENO COM ENCARGOS COMPLEMENTARES</t>
  </si>
  <si>
    <t>1.2.2.</t>
  </si>
  <si>
    <t>ENCARREGADO GERAL COM ENCARGOS COMPLEMENTARES</t>
  </si>
  <si>
    <t xml:space="preserve">Serviços Iniciais </t>
  </si>
  <si>
    <t>1.3</t>
  </si>
  <si>
    <t>1.3.1.</t>
  </si>
  <si>
    <t>PLACA DE OBRAS - MEDINDO 1,20X2,40m</t>
  </si>
  <si>
    <t>LIMPEZA DE SUPERFÍCIE PISO OU PAREDE COM JATO DE ALTA PRESSÃO. AF_10/2025</t>
  </si>
  <si>
    <t>Remoção</t>
  </si>
  <si>
    <t>1.3.2.</t>
  </si>
  <si>
    <t>1.4.</t>
  </si>
  <si>
    <t>1.4.1</t>
  </si>
  <si>
    <t>REMOÇÃO DE TRAMA METÁLICA PARA COBERTURA, DE FORMA MANUAL, SEM REAPROVEITAMENTO. AF_09/2023</t>
  </si>
  <si>
    <t>REMOÇÃO CALHAS E RUFOS, DE FORMA MANUAL, SEM REAPROVEITAMENTO. AF_09/2023</t>
  </si>
  <si>
    <t>DEMOLIÇÃO DE REVESTIMENTO CERÂMICO, DE FORMA MANUAL, SEM REAPROVEITAMENTO. AF_09/2023</t>
  </si>
  <si>
    <t>DEMOLIÇÃO DE RODAPÉ CERÂMICO, DE FORMA MANUAL, SEM REAPROVEITAMENTO. AF_09/202</t>
  </si>
  <si>
    <t>1.5.</t>
  </si>
  <si>
    <t>1.4.2.</t>
  </si>
  <si>
    <t>1.4.3.</t>
  </si>
  <si>
    <t>1.4.4.</t>
  </si>
  <si>
    <t>Cobertura</t>
  </si>
  <si>
    <t>1.5.1.</t>
  </si>
  <si>
    <t>1.5.2.</t>
  </si>
  <si>
    <t>1.5.3.</t>
  </si>
  <si>
    <t>1.5.4.</t>
  </si>
  <si>
    <t>1.5.5.</t>
  </si>
  <si>
    <t>1.5.6.</t>
  </si>
  <si>
    <t>1.5.7.</t>
  </si>
  <si>
    <t>TELHADISTA COM ENCARGOS COMPLEMENTARES</t>
  </si>
  <si>
    <t>SELANTE ELASTICO MONOCOMPONENTE A BASE DE POLIURETANO (PU) PARA JUNTAS DIVERSA</t>
  </si>
  <si>
    <t>TELHAMENTO COM TELHA DE AÇO/ALUMÍNIO E = 0,5 MM, COM ATÉ 2 ÁGUAS, INCLUSO IÇAMENTO. AF_07/2019</t>
  </si>
  <si>
    <t>CHAPIM (RUFO CAPA) EM AÇO GALVANIZADO, CORTE 33. AF_11/2020</t>
  </si>
  <si>
    <t>CALHA EM CHAPA DE AÇO GALVANIZADO NÚMERO 24, DESENVOLVIMENTO DE 50 CM, INCLUSO TRANSPORTE VERTICAL. AF_07/2019</t>
  </si>
  <si>
    <t>TELHA DE FIBRA DE VIDRO ONDULADA, TRANSLUCIDA / INCOLOR, E = *0,6* MM, DE *0,50 X 2,44* M (L X C)</t>
  </si>
  <si>
    <t>TRAMA DE MADEIRA COMPOSTA POR TERÇAS PARA TELHADOS DE ATÉ 2 ÁGUAS PARA TELHA ONDULADA DE FIBROCIMENTO, METÁLICA, PLÁSTICA OU TERMOACÚSTICA, INCLUSO TRANSPORTE VERTICAL. AF_10/2025</t>
  </si>
  <si>
    <t xml:space="preserve">1.6. </t>
  </si>
  <si>
    <t>Forro</t>
  </si>
  <si>
    <t>1.6.1.</t>
  </si>
  <si>
    <t>1.6.2.</t>
  </si>
  <si>
    <t>FORRO EM RÉGUAS DE PVC, LISO, PARA AMBIENTES COMERCIAIS, INCLUSIVE ESTRUTURA BIDIRECIONAL DE FIXAÇÃO. AF_08/2023_PS</t>
  </si>
  <si>
    <t>RODAFORRO EM PVC, PARA FORRO DE PVC, COMPRIMENTO 6 M</t>
  </si>
  <si>
    <t>1.7.</t>
  </si>
  <si>
    <t>Piso</t>
  </si>
  <si>
    <t>1.7.1.</t>
  </si>
  <si>
    <t>1.7.2.</t>
  </si>
  <si>
    <t>RODAPÉ EM POLIESTIRENO, ALTURA 5 CM. AF_02/2026</t>
  </si>
  <si>
    <t>PISO EM PORCELANATO, RETIFICADO, LISO, MONOCOLOR, ACETINADO OU POLIDO, FORMATO MAIOR QUE 2500 ATE 6400 CM2</t>
  </si>
  <si>
    <t>1.8</t>
  </si>
  <si>
    <t>Esquadrias</t>
  </si>
  <si>
    <t>1.8.1.</t>
  </si>
  <si>
    <t>1.8.2.</t>
  </si>
  <si>
    <t>CARPINTEIRO DE ESQUADRIAS COM ENCARGOS COMPLEMENTARES</t>
  </si>
  <si>
    <t>SELANTE ELASTICO MONOCOMPONENTE A BASE DE POLIURETANO (PU) PARA JUNTAS DIVERSAS</t>
  </si>
  <si>
    <t>1.9</t>
  </si>
  <si>
    <t>Alvenaria</t>
  </si>
  <si>
    <t>1.9.1.</t>
  </si>
  <si>
    <t>1.9.2.</t>
  </si>
  <si>
    <t>1.9.3.</t>
  </si>
  <si>
    <t>ALVENARIA DE VEDAÇÃO DE BLOCOS CERÂMICOS FURADOS NA HORIZONTAL DE 14X19X29 CM (ESPESSURA 14 CM) E ARGAMASSA DE ASSENTAMENTO COM PREPARO EM BETONEIRA. AF_12/2021</t>
  </si>
  <si>
    <t>CHAPISCO APLICADO EM ALVENARIA (SEM PRESENÇA DE VÃOS) E ESTRUTURAS DE CONCRETO DE FACHADA, COM COLHER DE PEDREIRO. ARGAMASSA TRAÇO 1:3 COM PREPARO EM BETONEIRA 400L. AF_10/2022</t>
  </si>
  <si>
    <t>EMBOÇO OU MASSA ÚNICA EM ARGAMASSA TRAÇO 1:2:8, PREPARO MANUAL, APLICADA MANUALMENTE EM PANOS CEGOS DE FACHADA (SEM PRESENÇA DE VÃOS), ESPESSURA DE 25 MM. AF_09/2022</t>
  </si>
  <si>
    <t>Pintura</t>
  </si>
  <si>
    <t>LIXAMENTO, REVISÃO E PEQUENOS REPAROS NAS PAREDES, INTERNAS E EXTERNAS, ANTES DA PINTURA, INCLUINDO APLICAÇÃO DE MASSA ACRÍLICA PARA VEDAÇÃO DE PEQUENAS FISSURAS E DANOS NAS PAREDES EXISTENTES (REF.: SINAPI 96127)</t>
  </si>
  <si>
    <t>PINTURA LÁTEX ACRÍLICA PREMIUM, APLICAÇÃO MANUAL EM PAREDES, DUAS DEMÃOS. AF_04/2023</t>
  </si>
  <si>
    <t>PINTURA HIDROFUGANTE COM SILICONE, APLICAÇÃO MANUAL, 2 DEMÃOS. AF_05/2021</t>
  </si>
  <si>
    <t>MONTAGEM E DESMONTAGEM DE ANDAIME TUBULAR TIPO "TORRE" (EXCLUSIVE ANDAIME E LIMPEZA). AF_03/2024</t>
  </si>
  <si>
    <t>1.11.</t>
  </si>
  <si>
    <t xml:space="preserve">Itens Isolados </t>
  </si>
  <si>
    <t>Guarda Corpo</t>
  </si>
  <si>
    <t>GRELHA FIXA, EM PVC BRANCA, QUADRADA, 150 X 150 MM, PARA RALOS E CAIXAS</t>
  </si>
  <si>
    <t>LÂMPADA COMPACTA DE LED 10 W, BASE E27 - FORNECIMENTO E INSTALAÇÃO. AF_09/2024</t>
  </si>
  <si>
    <t>1.12.2.</t>
  </si>
  <si>
    <t>1.12.1.</t>
  </si>
  <si>
    <t>1.11.1.</t>
  </si>
  <si>
    <t>1.10.4.</t>
  </si>
  <si>
    <t>1.10.3.</t>
  </si>
  <si>
    <t>1.10.2.</t>
  </si>
  <si>
    <t>1.10.1.</t>
  </si>
  <si>
    <t>1.10.</t>
  </si>
  <si>
    <t>1.11.2.</t>
  </si>
  <si>
    <t>1.12.</t>
  </si>
  <si>
    <t>SOLDADOR (HORISTA)</t>
  </si>
  <si>
    <t>LIXAMENTO MANUAL EM SUPERFÍCIES METÁLICAS EM OBRA. AF_01/2020</t>
  </si>
  <si>
    <t>1.12.3</t>
  </si>
  <si>
    <t>1.13.</t>
  </si>
  <si>
    <t>1.13.1</t>
  </si>
  <si>
    <t>PINTURA COM TINTA ACRÍLICA DE ACABAMENTO APLICADA A ROLO OU PINCEL SOBRE SUPERFÍCIES METÁLICAS (EXCETO PERFIL) EXECUTADO EM OBRA (02 DEMÃOS). AF_01/2020</t>
  </si>
  <si>
    <t xml:space="preserve">Serviços finais </t>
  </si>
  <si>
    <t>contratação de empresa para a prestação de serviços no regime de empreitada por menor preço global, compreendendo material, mão de obra e equipamentos, para a execução de obra de  manutenção do Prédio da Unidade Básica de Saúde de Lajeado Bonito, neste município</t>
  </si>
  <si>
    <t>PREFEITURA DE COTIPORA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</si>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</sst>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97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35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3" xfId="0" applyBorder="1" applyProtection="1">
      <protection locked="0"/>
    </xf>
    <xf numFmtId="167" fontId="0" fillId="0" borderId="3" xfId="0" applyNumberFormat="1" applyBorder="1" applyProtection="1">
      <protection locked="0"/>
    </xf>
    <xf numFmtId="168" fontId="4" fillId="0" borderId="3" xfId="0" applyNumberFormat="1" applyFont="1" applyBorder="1" applyProtection="1">
      <protection locked="0"/>
    </xf>
    <xf numFmtId="4" fontId="4" fillId="3" borderId="3" xfId="0" applyNumberFormat="1" applyFont="1" applyFill="1" applyBorder="1" applyProtection="1">
      <protection locked="0"/>
    </xf>
    <xf numFmtId="10" fontId="0" fillId="0" borderId="3" xfId="48" applyNumberFormat="1" applyFont="1" applyBorder="1" applyProtection="1">
      <protection locked="0"/>
    </xf>
    <xf numFmtId="10" fontId="0" fillId="0" borderId="0" xfId="48" applyNumberFormat="1" applyFont="1" applyBorder="1" applyProtection="1">
      <protection locked="0"/>
    </xf>
    <xf numFmtId="0" fontId="0" fillId="0" borderId="17" xfId="0" applyBorder="1" applyProtection="1">
      <protection locked="0"/>
    </xf>
    <xf numFmtId="14" fontId="0" fillId="0" borderId="17" xfId="0" applyNumberFormat="1" applyBorder="1" applyProtection="1">
      <protection locked="0"/>
    </xf>
    <xf numFmtId="10" fontId="0" fillId="0" borderId="17" xfId="48" applyNumberFormat="1" applyFont="1" applyBorder="1" applyProtection="1">
      <protection locked="0"/>
    </xf>
    <xf numFmtId="164" fontId="0" fillId="0" borderId="17" xfId="0" applyNumberFormat="1" applyBorder="1" applyProtection="1">
      <protection locked="0"/>
    </xf>
    <xf numFmtId="10" fontId="0" fillId="0" borderId="17" xfId="0" applyNumberFormat="1" applyBorder="1" applyProtection="1">
      <protection locked="0"/>
    </xf>
    <xf numFmtId="0" fontId="0" fillId="0" borderId="37" xfId="0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36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1" fontId="11" fillId="3" borderId="1" xfId="0" applyNumberFormat="1" applyFont="1" applyFill="1" applyBorder="1" applyProtection="1">
      <protection locked="0"/>
    </xf>
    <xf numFmtId="164" fontId="11" fillId="0" borderId="1" xfId="0" applyNumberFormat="1" applyFont="1" applyBorder="1" applyProtection="1">
      <protection locked="0"/>
    </xf>
    <xf numFmtId="0" fontId="11" fillId="0" borderId="1" xfId="0" applyFont="1" applyBorder="1" applyProtection="1">
      <protection locked="0"/>
    </xf>
    <xf numFmtId="167" fontId="11" fillId="0" borderId="1" xfId="0" applyNumberFormat="1" applyFont="1" applyBorder="1" applyProtection="1">
      <protection locked="0"/>
    </xf>
    <xf numFmtId="0" fontId="11" fillId="0" borderId="2" xfId="0" applyFont="1" applyBorder="1" applyAlignment="1" applyProtection="1">
      <alignment wrapText="1"/>
      <protection locked="0"/>
    </xf>
    <xf numFmtId="168" fontId="3" fillId="0" borderId="1" xfId="0" applyNumberFormat="1" applyFont="1" applyBorder="1" applyProtection="1">
      <protection locked="0"/>
    </xf>
    <xf numFmtId="4" fontId="3" fillId="3" borderId="1" xfId="0" applyNumberFormat="1" applyFont="1" applyFill="1" applyBorder="1" applyProtection="1">
      <protection locked="0"/>
    </xf>
    <xf numFmtId="0" fontId="11" fillId="0" borderId="36" xfId="0" applyFont="1" applyBorder="1" applyProtection="1">
      <protection locked="0"/>
    </xf>
    <xf numFmtId="4" fontId="0" fillId="0" borderId="1" xfId="0" applyNumberFormat="1" applyBorder="1" applyProtection="1">
      <protection locked="0"/>
    </xf>
    <xf numFmtId="1" fontId="11" fillId="0" borderId="1" xfId="0" applyNumberFormat="1" applyFont="1" applyBorder="1" applyProtection="1">
      <protection locked="0"/>
    </xf>
    <xf numFmtId="0" fontId="11" fillId="0" borderId="1" xfId="0" applyFont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H9" sqref="H9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49" t="s">
        <v>3752</v>
      </c>
      <c r="B1" s="150"/>
      <c r="C1" s="150"/>
      <c r="D1" s="150"/>
      <c r="E1" s="150"/>
      <c r="F1" s="150"/>
      <c r="G1" s="151"/>
    </row>
    <row r="2" spans="1:8" s="59" customFormat="1" ht="15.75" thickBot="1" x14ac:dyDescent="0.3">
      <c r="A2" s="15" t="s">
        <v>161</v>
      </c>
      <c r="B2" s="155" t="s">
        <v>4002</v>
      </c>
      <c r="C2" s="155"/>
      <c r="D2" s="50" t="s">
        <v>162</v>
      </c>
      <c r="E2" s="70">
        <v>1</v>
      </c>
      <c r="F2" s="22" t="s">
        <v>163</v>
      </c>
      <c r="G2" s="33">
        <v>2026</v>
      </c>
      <c r="H2" s="57"/>
    </row>
    <row r="3" spans="1:8" s="59" customFormat="1" ht="31.5" customHeight="1" thickBot="1" x14ac:dyDescent="0.3">
      <c r="A3" s="18" t="s">
        <v>153</v>
      </c>
      <c r="B3" s="156" t="s">
        <v>4138</v>
      </c>
      <c r="C3" s="156"/>
      <c r="D3" s="156"/>
      <c r="E3" s="156"/>
      <c r="F3" s="156"/>
      <c r="G3" s="157"/>
    </row>
    <row r="4" spans="1:8" s="59" customFormat="1" ht="15.75" thickBot="1" x14ac:dyDescent="0.3">
      <c r="A4" s="15" t="s">
        <v>175</v>
      </c>
      <c r="B4" s="158" t="s">
        <v>4139</v>
      </c>
      <c r="C4" s="158"/>
      <c r="D4" s="158"/>
      <c r="E4" s="159"/>
      <c r="F4" s="22" t="s">
        <v>179</v>
      </c>
      <c r="G4" s="78" t="s">
        <v>4140</v>
      </c>
    </row>
    <row r="5" spans="1:8" s="59" customFormat="1" ht="15.75" thickBot="1" x14ac:dyDescent="0.3">
      <c r="A5" s="15" t="s">
        <v>3785</v>
      </c>
      <c r="B5" s="80" t="s">
        <v>170</v>
      </c>
      <c r="C5" s="15" t="s">
        <v>3956</v>
      </c>
      <c r="D5" s="15"/>
      <c r="E5" s="15"/>
      <c r="F5" s="160"/>
      <c r="G5" s="161"/>
    </row>
    <row r="6" spans="1:8" s="61" customFormat="1" ht="15.75" thickBot="1" x14ac:dyDescent="0.3">
      <c r="A6" s="15" t="s">
        <v>155</v>
      </c>
      <c r="B6" s="51">
        <f>'Orçamento-base'!C6</f>
        <v>106947.59999999998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3747</v>
      </c>
      <c r="B8" s="58">
        <f>COUNT('Orçamento-base'!B12:B39951)</f>
        <v>34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3933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2"/>
      <c r="H10" s="60"/>
    </row>
    <row r="11" spans="1:8" ht="13.5" customHeight="1" x14ac:dyDescent="0.25">
      <c r="A11" s="152" t="s">
        <v>3750</v>
      </c>
      <c r="B11" s="153" t="s">
        <v>3751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52"/>
      <c r="B12" s="154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37"/>
  <sheetViews>
    <sheetView tabSelected="1" topLeftCell="F49" zoomScale="90" zoomScaleNormal="90" workbookViewId="0">
      <selection activeCell="M59" sqref="M59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9.85546875" style="44" customWidth="1"/>
    <col min="4" max="4" width="22.85546875" style="40" customWidth="1"/>
    <col min="5" max="5" width="8.28515625" style="40" customWidth="1"/>
    <col min="6" max="6" width="11" style="69" customWidth="1"/>
    <col min="7" max="7" width="90.42578125" style="43" customWidth="1"/>
    <col min="8" max="8" width="11.140625" style="112" bestFit="1" customWidth="1"/>
    <col min="9" max="9" width="9.7109375" style="49" customWidth="1"/>
    <col min="10" max="10" width="11.42578125" style="115" customWidth="1"/>
    <col min="11" max="11" width="16.42578125" style="43" bestFit="1" customWidth="1"/>
    <col min="12" max="12" width="8" style="99" customWidth="1"/>
    <col min="13" max="13" width="12.7109375" style="100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62" t="s">
        <v>3676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65" t="str">
        <f>IF(Identificação!B2=0,"",Identificação!B2)</f>
        <v>Concorrência Lei 14.133/21 Eletrônica</v>
      </c>
      <c r="D2" s="165"/>
      <c r="E2" s="165"/>
      <c r="F2" s="165"/>
      <c r="G2" s="165"/>
      <c r="H2" s="37" t="s">
        <v>151</v>
      </c>
      <c r="I2" s="38">
        <f>IF(Identificação!E2=0,"",Identificação!E2)</f>
        <v>1</v>
      </c>
      <c r="J2" s="37" t="s">
        <v>152</v>
      </c>
      <c r="K2" s="38">
        <f>IF(Identificação!G2=0,"",Identificação!G2)</f>
        <v>2026</v>
      </c>
      <c r="L2" s="94"/>
      <c r="M2" s="94"/>
    </row>
    <row r="3" spans="1:18" s="27" customFormat="1" ht="32.25" customHeight="1" thickBot="1" x14ac:dyDescent="0.3">
      <c r="A3" s="171" t="s">
        <v>153</v>
      </c>
      <c r="B3" s="172"/>
      <c r="C3" s="173" t="str">
        <f>IF(Identificação!B3=0,"",Identificação!B3)</f>
        <v>contratação de empresa para a prestação de serviços no regime de empreitada por menor preço global, compreendendo material, mão de obra e equipamentos, para a execução de obra de  manutenção do Prédio da Unidade Básica de Saúde de Lajeado Bonito, neste município</v>
      </c>
      <c r="D3" s="173"/>
      <c r="E3" s="173"/>
      <c r="F3" s="173"/>
      <c r="G3" s="173"/>
      <c r="H3" s="173"/>
      <c r="I3" s="173"/>
      <c r="J3" s="173"/>
      <c r="K3" s="174"/>
      <c r="L3" s="94"/>
      <c r="M3" s="94"/>
    </row>
    <row r="4" spans="1:18" s="27" customFormat="1" ht="15.75" thickBot="1" x14ac:dyDescent="0.3">
      <c r="A4" s="15" t="s">
        <v>176</v>
      </c>
      <c r="B4" s="22"/>
      <c r="C4" s="167" t="str">
        <f>IF(Identificação!B4=0,"",Identificação!B4)</f>
        <v>PREFEITURA DE COTIPORA</v>
      </c>
      <c r="D4" s="167"/>
      <c r="E4" s="167"/>
      <c r="F4" s="167"/>
      <c r="G4" s="167"/>
      <c r="H4" s="167"/>
      <c r="I4" s="167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67" t="str">
        <f>IF(Identificação!B5=0,"",Identificação!B5)</f>
        <v>Obras e Serviços de Engenharia</v>
      </c>
      <c r="D5" s="167"/>
      <c r="E5" s="167"/>
      <c r="F5" s="167"/>
      <c r="G5" s="168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3762</v>
      </c>
      <c r="B6" s="13"/>
      <c r="C6" s="169">
        <f>SUMIFS(K12:K39953,B12:B39953,"&gt;0",K12:K39953,"&lt;&gt;0")</f>
        <v>106947.59999999998</v>
      </c>
      <c r="D6" s="169"/>
      <c r="E6" s="169"/>
      <c r="F6" s="169"/>
      <c r="G6" s="170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3932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6"/>
      <c r="M9" s="96"/>
      <c r="R9" s="27"/>
    </row>
    <row r="10" spans="1:18" customFormat="1" ht="15" customHeight="1" x14ac:dyDescent="0.25">
      <c r="A10" s="182" t="s">
        <v>3761</v>
      </c>
      <c r="B10" s="182" t="s">
        <v>3759</v>
      </c>
      <c r="C10" s="182" t="s">
        <v>3760</v>
      </c>
      <c r="D10" s="184" t="s">
        <v>3675</v>
      </c>
      <c r="E10" s="186" t="s">
        <v>168</v>
      </c>
      <c r="F10" s="188" t="s">
        <v>3674</v>
      </c>
      <c r="G10" s="184" t="s">
        <v>156</v>
      </c>
      <c r="H10" s="179" t="s">
        <v>165</v>
      </c>
      <c r="I10" s="180"/>
      <c r="J10" s="180"/>
      <c r="K10" s="180"/>
      <c r="L10" s="180"/>
      <c r="M10" s="181"/>
      <c r="N10" s="175" t="s">
        <v>177</v>
      </c>
      <c r="O10" s="176"/>
      <c r="P10" s="177" t="s">
        <v>178</v>
      </c>
      <c r="Q10" s="178"/>
      <c r="R10" s="166" t="s">
        <v>3678</v>
      </c>
    </row>
    <row r="11" spans="1:18" customFormat="1" ht="45" x14ac:dyDescent="0.25">
      <c r="A11" s="183"/>
      <c r="B11" s="183"/>
      <c r="C11" s="183"/>
      <c r="D11" s="185"/>
      <c r="E11" s="187"/>
      <c r="F11" s="189"/>
      <c r="G11" s="185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66"/>
    </row>
    <row r="12" spans="1:18" x14ac:dyDescent="0.25">
      <c r="A12" s="47"/>
      <c r="B12" s="56" t="str">
        <f>IF(AND(G12&lt;&gt;"",H12&gt;0,I12&lt;&gt;"",J12&lt;&gt;0,K12&lt;&gt;0),COUNT($B$11:B11)+1,"")</f>
        <v/>
      </c>
      <c r="C12" s="147" t="s">
        <v>4044</v>
      </c>
      <c r="D12" s="139"/>
      <c r="E12" s="140"/>
      <c r="F12" s="141"/>
      <c r="G12" s="148" t="s">
        <v>4043</v>
      </c>
      <c r="H12" s="114"/>
      <c r="I12" s="47"/>
      <c r="J12" s="114"/>
      <c r="K12" s="54" t="str">
        <f>IFERROR(IF(H12*J12&lt;&gt;0,ROUND(ROUND(H12,4)*ROUND(J12,4),2),""),"")</f>
        <v/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47"/>
      <c r="B13" s="56" t="str">
        <f>IF(AND(G13&lt;&gt;"",H13&gt;0,I13&lt;&gt;"",J13&lt;&gt;0,K13&lt;&gt;0),COUNT($B$11:B12)+1,"")</f>
        <v/>
      </c>
      <c r="C13" s="147" t="s">
        <v>4045</v>
      </c>
      <c r="D13" s="139"/>
      <c r="E13" s="140"/>
      <c r="F13" s="141"/>
      <c r="G13" s="148" t="s">
        <v>4046</v>
      </c>
      <c r="H13" s="114"/>
      <c r="I13" s="47"/>
      <c r="J13" s="114"/>
      <c r="K13" s="54" t="str">
        <f>IFERROR(IF(H13*J13&lt;&gt;0,ROUND(ROUND(H13,4)*ROUND(J13,4),2),""),"")</f>
        <v/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47"/>
      <c r="B14" s="117" t="str">
        <f>IF(AND(G14&lt;&gt;"",H14&gt;0,I14&lt;&gt;"",J14&lt;&gt;0,K14&lt;&gt;0),COUNT($B$11:B13)+1,"")</f>
        <v/>
      </c>
      <c r="C14" s="147" t="s">
        <v>4047</v>
      </c>
      <c r="D14" s="139"/>
      <c r="E14" s="140"/>
      <c r="F14" s="141"/>
      <c r="G14" s="148" t="s">
        <v>4048</v>
      </c>
      <c r="H14" s="114"/>
      <c r="I14" s="47"/>
      <c r="J14" s="114"/>
      <c r="K14" s="106" t="str">
        <f>IFERROR(IF(H14*J14&lt;&gt;0,ROUND(ROUND(H14,4)*ROUND(J14,4),2),""),"")</f>
        <v/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47"/>
      <c r="B15" s="117">
        <f>IF(AND(G15&lt;&gt;"",H15&gt;0,I15&lt;&gt;"",J15&lt;&gt;0,K15&lt;&gt;0),COUNT($B$11:B14)+1,"")</f>
        <v>1</v>
      </c>
      <c r="C15" s="34" t="s">
        <v>4049</v>
      </c>
      <c r="D15" s="91" t="s">
        <v>3776</v>
      </c>
      <c r="E15" s="47">
        <v>90778</v>
      </c>
      <c r="F15" s="68">
        <v>46054</v>
      </c>
      <c r="G15" s="41" t="s">
        <v>4050</v>
      </c>
      <c r="H15" s="114">
        <v>12</v>
      </c>
      <c r="I15" s="47" t="s">
        <v>3725</v>
      </c>
      <c r="J15" s="114">
        <v>177.29</v>
      </c>
      <c r="K15" s="106">
        <f t="shared" ref="K15:K78" si="0">IFERROR(IF(H15*J15&lt;&gt;0,ROUND(ROUND(H15,4)*ROUND(J15,4),2),""),"")</f>
        <v>2127.48</v>
      </c>
      <c r="L15" s="98">
        <v>0.21199999999999999</v>
      </c>
      <c r="M15" s="98">
        <v>1.1194999999999999</v>
      </c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47"/>
      <c r="B16" s="117">
        <f>IF(AND(G16&lt;&gt;"",H16&gt;0,I16&lt;&gt;"",J16&lt;&gt;0,K16&lt;&gt;0),COUNT($B$11:B15)+1,"")</f>
        <v>2</v>
      </c>
      <c r="C16" s="34" t="s">
        <v>4051</v>
      </c>
      <c r="D16" s="91" t="s">
        <v>3776</v>
      </c>
      <c r="E16" s="47">
        <v>90776</v>
      </c>
      <c r="F16" s="68">
        <v>46054</v>
      </c>
      <c r="G16" s="41" t="s">
        <v>4052</v>
      </c>
      <c r="H16" s="114">
        <v>60</v>
      </c>
      <c r="I16" s="47" t="s">
        <v>3725</v>
      </c>
      <c r="J16" s="114">
        <v>94.62</v>
      </c>
      <c r="K16" s="106">
        <f t="shared" si="0"/>
        <v>5677.2</v>
      </c>
      <c r="L16" s="98">
        <v>0.21199999999999999</v>
      </c>
      <c r="M16" s="98">
        <v>1.1194999999999999</v>
      </c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47"/>
      <c r="B17" s="117" t="str">
        <f>IF(AND(G17&lt;&gt;"",H17&gt;0,I17&lt;&gt;"",J17&lt;&gt;0,K17&lt;&gt;0),COUNT($B$11:B16)+1,"")</f>
        <v/>
      </c>
      <c r="C17" s="34" t="s">
        <v>4054</v>
      </c>
      <c r="D17" s="91"/>
      <c r="E17" s="47"/>
      <c r="F17" s="68"/>
      <c r="G17" s="41" t="s">
        <v>4053</v>
      </c>
      <c r="H17" s="114"/>
      <c r="I17" s="47"/>
      <c r="J17" s="114"/>
      <c r="K17" s="106" t="str">
        <f t="shared" si="0"/>
        <v/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x14ac:dyDescent="0.25">
      <c r="A18" s="47"/>
      <c r="B18" s="117">
        <f>IF(AND(G18&lt;&gt;"",H18&gt;0,I18&lt;&gt;"",J18&lt;&gt;0,K18&lt;&gt;0),COUNT($B$11:B17)+1,"")</f>
        <v>3</v>
      </c>
      <c r="C18" s="47" t="s">
        <v>4055</v>
      </c>
      <c r="D18" s="91" t="s">
        <v>3800</v>
      </c>
      <c r="E18" s="47">
        <v>7</v>
      </c>
      <c r="F18" s="68">
        <v>46054</v>
      </c>
      <c r="G18" s="135" t="s">
        <v>4056</v>
      </c>
      <c r="H18" s="114">
        <v>1</v>
      </c>
      <c r="I18" s="47" t="s">
        <v>3701</v>
      </c>
      <c r="J18" s="114">
        <v>644</v>
      </c>
      <c r="K18" s="106">
        <f t="shared" si="0"/>
        <v>644</v>
      </c>
      <c r="L18" s="98">
        <v>0.21199999999999999</v>
      </c>
      <c r="M18" s="98">
        <v>1.1194999999999999</v>
      </c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47"/>
      <c r="B19" s="117">
        <f>IF(AND(G19&lt;&gt;"",H19&gt;0,I19&lt;&gt;"",J19&lt;&gt;0,K19&lt;&gt;0),COUNT($B$11:B18)+1,"")</f>
        <v>4</v>
      </c>
      <c r="C19" s="47" t="s">
        <v>4059</v>
      </c>
      <c r="D19" s="91" t="s">
        <v>3776</v>
      </c>
      <c r="E19" s="47">
        <v>99814</v>
      </c>
      <c r="F19" s="68">
        <v>46054</v>
      </c>
      <c r="G19" s="41" t="s">
        <v>4057</v>
      </c>
      <c r="H19" s="114">
        <v>418.4</v>
      </c>
      <c r="I19" s="47" t="s">
        <v>3695</v>
      </c>
      <c r="J19" s="114">
        <v>2.11</v>
      </c>
      <c r="K19" s="106">
        <f t="shared" si="0"/>
        <v>882.82</v>
      </c>
      <c r="L19" s="98">
        <v>0.21199999999999999</v>
      </c>
      <c r="M19" s="98">
        <v>1.1194999999999999</v>
      </c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47"/>
      <c r="B20" s="117" t="str">
        <f>IF(AND(G20&lt;&gt;"",H20&gt;0,I20&lt;&gt;"",J20&lt;&gt;0,K20&lt;&gt;0),COUNT($B$11:B19)+1,"")</f>
        <v/>
      </c>
      <c r="C20" s="47" t="s">
        <v>4060</v>
      </c>
      <c r="D20" s="91"/>
      <c r="E20" s="47"/>
      <c r="F20" s="68"/>
      <c r="G20" s="41" t="s">
        <v>4058</v>
      </c>
      <c r="H20" s="114"/>
      <c r="I20" s="47"/>
      <c r="J20" s="114"/>
      <c r="K20" s="106" t="str">
        <f t="shared" si="0"/>
        <v/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ht="30" x14ac:dyDescent="0.25">
      <c r="A21" s="47"/>
      <c r="B21" s="117">
        <f>IF(AND(G21&lt;&gt;"",H21&gt;0,I21&lt;&gt;"",J21&lt;&gt;0,K21&lt;&gt;0),COUNT($B$11:B20)+1,"")</f>
        <v>5</v>
      </c>
      <c r="C21" s="47" t="s">
        <v>4061</v>
      </c>
      <c r="D21" s="91" t="s">
        <v>3776</v>
      </c>
      <c r="E21" s="47">
        <v>97655</v>
      </c>
      <c r="F21" s="68">
        <v>46054</v>
      </c>
      <c r="G21" s="41" t="s">
        <v>4062</v>
      </c>
      <c r="H21" s="114">
        <v>35.4</v>
      </c>
      <c r="I21" s="47" t="s">
        <v>3695</v>
      </c>
      <c r="J21" s="114">
        <v>50</v>
      </c>
      <c r="K21" s="106">
        <f t="shared" si="0"/>
        <v>1770</v>
      </c>
      <c r="L21" s="98">
        <v>0.21199999999999999</v>
      </c>
      <c r="M21" s="98">
        <v>1.1194999999999999</v>
      </c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47"/>
      <c r="B22" s="117">
        <f>IF(AND(G22&lt;&gt;"",H22&gt;0,I22&lt;&gt;"",J22&lt;&gt;0,K22&lt;&gt;0),COUNT($B$11:B21)+1,"")</f>
        <v>6</v>
      </c>
      <c r="C22" s="47" t="s">
        <v>4067</v>
      </c>
      <c r="D22" s="91" t="s">
        <v>3776</v>
      </c>
      <c r="E22" s="47">
        <v>104803</v>
      </c>
      <c r="F22" s="68">
        <v>46054</v>
      </c>
      <c r="G22" s="41" t="s">
        <v>4063</v>
      </c>
      <c r="H22" s="114">
        <v>37.799999999999997</v>
      </c>
      <c r="I22" s="47" t="s">
        <v>3694</v>
      </c>
      <c r="J22" s="114">
        <v>6.23</v>
      </c>
      <c r="K22" s="106">
        <f t="shared" si="0"/>
        <v>235.49</v>
      </c>
      <c r="L22" s="98">
        <v>0.21199999999999999</v>
      </c>
      <c r="M22" s="98">
        <v>1.1194999999999999</v>
      </c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30" x14ac:dyDescent="0.25">
      <c r="A23" s="47"/>
      <c r="B23" s="117">
        <f>IF(AND(G23&lt;&gt;"",H23&gt;0,I23&lt;&gt;"",J23&lt;&gt;0,K23&lt;&gt;0),COUNT($B$11:B22)+1,"")</f>
        <v>7</v>
      </c>
      <c r="C23" s="47" t="s">
        <v>4068</v>
      </c>
      <c r="D23" s="91" t="s">
        <v>3776</v>
      </c>
      <c r="E23" s="47">
        <v>97633</v>
      </c>
      <c r="F23" s="68">
        <v>46054</v>
      </c>
      <c r="G23" s="41" t="s">
        <v>4064</v>
      </c>
      <c r="H23" s="114">
        <v>121.14</v>
      </c>
      <c r="I23" s="47" t="s">
        <v>3695</v>
      </c>
      <c r="J23" s="114">
        <v>31.57</v>
      </c>
      <c r="K23" s="106">
        <f t="shared" si="0"/>
        <v>3824.39</v>
      </c>
      <c r="L23" s="98">
        <v>0.21199999999999999</v>
      </c>
      <c r="M23" s="98">
        <v>1.1194999999999999</v>
      </c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47"/>
      <c r="B24" s="117">
        <f>IF(AND(G24&lt;&gt;"",H24&gt;0,I24&lt;&gt;"",J24&lt;&gt;0,K24&lt;&gt;0),COUNT($B$11:B23)+1,"")</f>
        <v>8</v>
      </c>
      <c r="C24" s="47" t="s">
        <v>4069</v>
      </c>
      <c r="D24" s="91" t="s">
        <v>3776</v>
      </c>
      <c r="E24" s="40">
        <v>97632</v>
      </c>
      <c r="F24" s="68">
        <v>46054</v>
      </c>
      <c r="G24" s="41" t="s">
        <v>4065</v>
      </c>
      <c r="H24" s="114">
        <v>121.14</v>
      </c>
      <c r="I24" s="47" t="s">
        <v>3694</v>
      </c>
      <c r="J24" s="114">
        <v>3.61</v>
      </c>
      <c r="K24" s="106">
        <f t="shared" si="0"/>
        <v>437.32</v>
      </c>
      <c r="L24" s="98">
        <v>0.21199999999999999</v>
      </c>
      <c r="M24" s="98">
        <v>1.1194999999999999</v>
      </c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47"/>
      <c r="B25" s="117" t="str">
        <f>IF(AND(G25&lt;&gt;"",H25&gt;0,I25&lt;&gt;"",J25&lt;&gt;0,K25&lt;&gt;0),COUNT($B$11:B24)+1,"")</f>
        <v/>
      </c>
      <c r="C25" s="140" t="s">
        <v>4066</v>
      </c>
      <c r="D25" s="139"/>
      <c r="E25" s="140"/>
      <c r="F25" s="68">
        <v>46054</v>
      </c>
      <c r="G25" s="148" t="s">
        <v>4070</v>
      </c>
      <c r="H25" s="114"/>
      <c r="I25" s="47"/>
      <c r="J25" s="114"/>
      <c r="K25" s="106" t="str">
        <f t="shared" si="0"/>
        <v/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47"/>
      <c r="B26" s="117">
        <f>IF(AND(G26&lt;&gt;"",H26&gt;0,I26&lt;&gt;"",J26&lt;&gt;0,K26&lt;&gt;0),COUNT($B$11:B25)+1,"")</f>
        <v>9</v>
      </c>
      <c r="C26" s="47" t="s">
        <v>4071</v>
      </c>
      <c r="D26" s="91" t="s">
        <v>3776</v>
      </c>
      <c r="E26" s="47">
        <v>88323</v>
      </c>
      <c r="F26" s="68">
        <v>46054</v>
      </c>
      <c r="G26" s="41" t="s">
        <v>4078</v>
      </c>
      <c r="H26" s="114">
        <v>40</v>
      </c>
      <c r="I26" s="47" t="s">
        <v>3725</v>
      </c>
      <c r="J26" s="114">
        <v>35.08</v>
      </c>
      <c r="K26" s="106">
        <f t="shared" si="0"/>
        <v>1403.2</v>
      </c>
      <c r="L26" s="98">
        <v>0.21199999999999999</v>
      </c>
      <c r="M26" s="98">
        <v>1.1194999999999999</v>
      </c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47"/>
      <c r="B27" s="117">
        <f>IF(AND(G27&lt;&gt;"",H27&gt;0,I27&lt;&gt;"",J27&lt;&gt;0,K27&lt;&gt;0),COUNT($B$11:B26)+1,"")</f>
        <v>10</v>
      </c>
      <c r="C27" s="47" t="s">
        <v>4072</v>
      </c>
      <c r="D27" s="91" t="s">
        <v>3776</v>
      </c>
      <c r="E27" s="47">
        <v>142</v>
      </c>
      <c r="F27" s="68">
        <v>46054</v>
      </c>
      <c r="G27" s="41" t="s">
        <v>4079</v>
      </c>
      <c r="H27" s="114">
        <v>5</v>
      </c>
      <c r="I27" s="47" t="s">
        <v>3856</v>
      </c>
      <c r="J27" s="114">
        <v>42.6</v>
      </c>
      <c r="K27" s="106">
        <f t="shared" si="0"/>
        <v>213</v>
      </c>
      <c r="L27" s="98">
        <v>0.21199999999999999</v>
      </c>
      <c r="M27" s="98">
        <v>1.1194999999999999</v>
      </c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ht="30" x14ac:dyDescent="0.25">
      <c r="A28" s="47"/>
      <c r="B28" s="117">
        <f>IF(AND(G28&lt;&gt;"",H28&gt;0,I28&lt;&gt;"",J28&lt;&gt;0,K28&lt;&gt;0),COUNT($B$11:B27)+1,"")</f>
        <v>11</v>
      </c>
      <c r="C28" s="47" t="s">
        <v>4073</v>
      </c>
      <c r="D28" s="91" t="s">
        <v>3776</v>
      </c>
      <c r="E28" s="47">
        <v>94213</v>
      </c>
      <c r="F28" s="68">
        <v>46054</v>
      </c>
      <c r="G28" s="41" t="s">
        <v>4080</v>
      </c>
      <c r="H28" s="114">
        <v>47.78</v>
      </c>
      <c r="I28" s="47" t="s">
        <v>3695</v>
      </c>
      <c r="J28" s="114">
        <v>71.5</v>
      </c>
      <c r="K28" s="106">
        <f t="shared" si="0"/>
        <v>3416.27</v>
      </c>
      <c r="L28" s="98">
        <v>0.21199999999999999</v>
      </c>
      <c r="M28" s="98">
        <v>1.1194999999999999</v>
      </c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ht="45" x14ac:dyDescent="0.25">
      <c r="A29" s="47"/>
      <c r="B29" s="117">
        <f>IF(AND(G29&lt;&gt;"",H29&gt;0,I29&lt;&gt;"",J29&lt;&gt;0,K29&lt;&gt;0),COUNT($B$11:B28)+1,"")</f>
        <v>12</v>
      </c>
      <c r="C29" s="47" t="s">
        <v>4074</v>
      </c>
      <c r="D29" s="91" t="s">
        <v>3776</v>
      </c>
      <c r="E29" s="122">
        <v>92543</v>
      </c>
      <c r="F29" s="68">
        <v>46054</v>
      </c>
      <c r="G29" s="41" t="s">
        <v>4084</v>
      </c>
      <c r="H29" s="114">
        <v>47.78</v>
      </c>
      <c r="I29" s="47" t="s">
        <v>3695</v>
      </c>
      <c r="J29" s="114">
        <v>31.43</v>
      </c>
      <c r="K29" s="106">
        <f t="shared" si="0"/>
        <v>1501.73</v>
      </c>
      <c r="L29" s="98">
        <v>0.21199999999999999</v>
      </c>
      <c r="M29" s="98">
        <v>1.1194999999999999</v>
      </c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47"/>
      <c r="B30" s="117">
        <f>IF(AND(G30&lt;&gt;"",H30&gt;0,I30&lt;&gt;"",J30&lt;&gt;0,K30&lt;&gt;0),COUNT($B$11:B29)+1,"")</f>
        <v>13</v>
      </c>
      <c r="C30" s="47" t="s">
        <v>4075</v>
      </c>
      <c r="D30" s="91" t="s">
        <v>3776</v>
      </c>
      <c r="E30" s="40">
        <v>101979</v>
      </c>
      <c r="F30" s="68">
        <v>46054</v>
      </c>
      <c r="G30" s="41" t="s">
        <v>4081</v>
      </c>
      <c r="H30" s="114">
        <v>31.38</v>
      </c>
      <c r="I30" s="47" t="s">
        <v>3694</v>
      </c>
      <c r="J30" s="114">
        <v>55.81</v>
      </c>
      <c r="K30" s="106">
        <f t="shared" si="0"/>
        <v>1751.32</v>
      </c>
      <c r="L30" s="98">
        <v>0.21199999999999999</v>
      </c>
      <c r="M30" s="98">
        <v>1.1194999999999999</v>
      </c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ht="30" x14ac:dyDescent="0.25">
      <c r="A31" s="47"/>
      <c r="B31" s="117">
        <f>IF(AND(G31&lt;&gt;"",H31&gt;0,I31&lt;&gt;"",J31&lt;&gt;0,K31&lt;&gt;0),COUNT($B$11:B30)+1,"")</f>
        <v>14</v>
      </c>
      <c r="C31" s="47" t="s">
        <v>4076</v>
      </c>
      <c r="D31" s="91" t="s">
        <v>3776</v>
      </c>
      <c r="E31" s="47">
        <v>94228</v>
      </c>
      <c r="F31" s="68">
        <v>46054</v>
      </c>
      <c r="G31" s="41" t="s">
        <v>4082</v>
      </c>
      <c r="H31" s="114">
        <v>12.08</v>
      </c>
      <c r="I31" s="47" t="s">
        <v>3694</v>
      </c>
      <c r="J31" s="114">
        <v>125.21</v>
      </c>
      <c r="K31" s="106">
        <f t="shared" si="0"/>
        <v>1512.54</v>
      </c>
      <c r="L31" s="98">
        <v>0.21199999999999999</v>
      </c>
      <c r="M31" s="98">
        <v>1.1194999999999999</v>
      </c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ht="30" x14ac:dyDescent="0.25">
      <c r="A32" s="47"/>
      <c r="B32" s="117">
        <f>IF(AND(G32&lt;&gt;"",H32&gt;0,I32&lt;&gt;"",J32&lt;&gt;0,K32&lt;&gt;0),COUNT($B$11:B31)+1,"")</f>
        <v>15</v>
      </c>
      <c r="C32" s="47" t="s">
        <v>4077</v>
      </c>
      <c r="D32" s="91" t="s">
        <v>3776</v>
      </c>
      <c r="E32" s="47">
        <v>7184</v>
      </c>
      <c r="F32" s="68">
        <v>46054</v>
      </c>
      <c r="G32" s="41" t="s">
        <v>4083</v>
      </c>
      <c r="H32" s="114">
        <v>23.76</v>
      </c>
      <c r="I32" s="47" t="s">
        <v>3695</v>
      </c>
      <c r="J32" s="40">
        <v>66.47</v>
      </c>
      <c r="K32" s="106">
        <f t="shared" si="0"/>
        <v>1579.33</v>
      </c>
      <c r="L32" s="98">
        <v>0.21199999999999999</v>
      </c>
      <c r="M32" s="98">
        <v>1.1194999999999999</v>
      </c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17" t="str">
        <f>IF(AND(G33&lt;&gt;"",H33&gt;0,I33&lt;&gt;"",J33&lt;&gt;0,K33&lt;&gt;0),COUNT($B$11:B32)+1,"")</f>
        <v/>
      </c>
      <c r="C33" s="140" t="s">
        <v>4085</v>
      </c>
      <c r="D33" s="139"/>
      <c r="E33" s="140"/>
      <c r="F33" s="141"/>
      <c r="G33" s="148" t="s">
        <v>4086</v>
      </c>
      <c r="H33" s="114"/>
      <c r="I33" s="47"/>
      <c r="J33" s="114"/>
      <c r="K33" s="106" t="str">
        <f t="shared" si="0"/>
        <v/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ht="30" x14ac:dyDescent="0.25">
      <c r="A34" s="47"/>
      <c r="B34" s="117">
        <f>IF(AND(G34&lt;&gt;"",H34&gt;0,I34&lt;&gt;"",J34&lt;&gt;0,K34&lt;&gt;0),COUNT($B$11:B33)+1,"")</f>
        <v>16</v>
      </c>
      <c r="C34" s="47" t="s">
        <v>4087</v>
      </c>
      <c r="D34" s="91" t="s">
        <v>3776</v>
      </c>
      <c r="E34" s="47">
        <v>96486</v>
      </c>
      <c r="F34" s="68">
        <v>46054</v>
      </c>
      <c r="G34" s="41" t="s">
        <v>4089</v>
      </c>
      <c r="H34" s="114">
        <v>22.19</v>
      </c>
      <c r="I34" s="47" t="s">
        <v>3695</v>
      </c>
      <c r="J34" s="114">
        <v>107.63</v>
      </c>
      <c r="K34" s="106">
        <f t="shared" si="0"/>
        <v>2388.31</v>
      </c>
      <c r="L34" s="98">
        <v>0.21199999999999999</v>
      </c>
      <c r="M34" s="98">
        <v>1.1194999999999999</v>
      </c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17">
        <f>IF(AND(G35&lt;&gt;"",H35&gt;0,I35&lt;&gt;"",J35&lt;&gt;0,K35&lt;&gt;0),COUNT($B$11:B34)+1,"")</f>
        <v>17</v>
      </c>
      <c r="C35" s="47" t="s">
        <v>4088</v>
      </c>
      <c r="D35" s="91" t="s">
        <v>3776</v>
      </c>
      <c r="E35" s="47">
        <v>36250</v>
      </c>
      <c r="F35" s="68">
        <v>46054</v>
      </c>
      <c r="G35" s="43" t="s">
        <v>4090</v>
      </c>
      <c r="H35" s="114">
        <v>19.18</v>
      </c>
      <c r="I35" s="47" t="s">
        <v>3694</v>
      </c>
      <c r="J35" s="114">
        <v>7.43</v>
      </c>
      <c r="K35" s="106">
        <f t="shared" si="0"/>
        <v>142.51</v>
      </c>
      <c r="L35" s="98">
        <v>0.21199999999999999</v>
      </c>
      <c r="M35" s="98">
        <v>1.1194999999999999</v>
      </c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47"/>
      <c r="B36" s="138" t="str">
        <f>IF(AND(G36&lt;&gt;"",H36&gt;0,I36&lt;&gt;"",J36&lt;&gt;0,K36&lt;&gt;0),COUNT($B$11:B35)+1,"")</f>
        <v/>
      </c>
      <c r="C36" s="140" t="s">
        <v>4091</v>
      </c>
      <c r="D36" s="139"/>
      <c r="E36" s="140"/>
      <c r="F36" s="141"/>
      <c r="G36" s="142" t="s">
        <v>4092</v>
      </c>
      <c r="H36" s="143"/>
      <c r="I36" s="140"/>
      <c r="J36" s="143"/>
      <c r="K36" s="144" t="str">
        <f t="shared" si="0"/>
        <v/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47"/>
      <c r="B37" s="117">
        <f>IF(AND(G37&lt;&gt;"",H37&gt;0,I37&lt;&gt;"",J37&lt;&gt;0,K37&lt;&gt;0),COUNT($B$11:B36)+1,"")</f>
        <v>18</v>
      </c>
      <c r="C37" s="47" t="s">
        <v>4093</v>
      </c>
      <c r="D37" s="91" t="s">
        <v>3776</v>
      </c>
      <c r="E37" s="47">
        <v>98688</v>
      </c>
      <c r="F37" s="68">
        <v>46054</v>
      </c>
      <c r="G37" s="41" t="s">
        <v>4095</v>
      </c>
      <c r="H37" s="114">
        <v>183.74</v>
      </c>
      <c r="I37" s="47" t="s">
        <v>3694</v>
      </c>
      <c r="J37" s="114">
        <v>67.05</v>
      </c>
      <c r="K37" s="106">
        <f t="shared" si="0"/>
        <v>12319.77</v>
      </c>
      <c r="L37" s="98">
        <v>0.21199999999999999</v>
      </c>
      <c r="M37" s="98">
        <v>1.1194999999999999</v>
      </c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ht="30" x14ac:dyDescent="0.25">
      <c r="A38" s="47"/>
      <c r="B38" s="117">
        <f>IF(AND(G38&lt;&gt;"",H38&gt;0,I38&lt;&gt;"",J38&lt;&gt;0,K38&lt;&gt;0),COUNT($B$11:B37)+1,"")</f>
        <v>19</v>
      </c>
      <c r="C38" s="47" t="s">
        <v>4094</v>
      </c>
      <c r="D38" s="91" t="s">
        <v>3776</v>
      </c>
      <c r="E38" s="47">
        <v>45190</v>
      </c>
      <c r="F38" s="68">
        <v>46054</v>
      </c>
      <c r="G38" s="41" t="s">
        <v>4096</v>
      </c>
      <c r="H38" s="114">
        <v>121.17</v>
      </c>
      <c r="I38" s="47" t="s">
        <v>3695</v>
      </c>
      <c r="J38" s="114">
        <v>90.78</v>
      </c>
      <c r="K38" s="106">
        <f t="shared" si="0"/>
        <v>10999.81</v>
      </c>
      <c r="L38" s="98">
        <v>0.21199999999999999</v>
      </c>
      <c r="M38" s="98">
        <v>1.1194999999999999</v>
      </c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 t="str">
        <f>IF(AND(G39&lt;&gt;"",H39&gt;0,I39&lt;&gt;"",J39&lt;&gt;0,K39&lt;&gt;0),COUNT($B$11:B38)+1,"")</f>
        <v/>
      </c>
      <c r="C39" s="140" t="s">
        <v>4097</v>
      </c>
      <c r="D39" s="139"/>
      <c r="E39" s="140"/>
      <c r="F39" s="141"/>
      <c r="G39" s="148" t="s">
        <v>4098</v>
      </c>
      <c r="H39" s="114"/>
      <c r="I39" s="47"/>
      <c r="J39" s="114"/>
      <c r="K39" s="106" t="str">
        <f t="shared" si="0"/>
        <v/>
      </c>
      <c r="L39" s="98">
        <v>0.21199999999999999</v>
      </c>
      <c r="M39" s="98">
        <v>1.1194999999999999</v>
      </c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>
        <f>IF(AND(G40&lt;&gt;"",H40&gt;0,I40&lt;&gt;"",J40&lt;&gt;0,K40&lt;&gt;0),COUNT($B$11:B39)+1,"")</f>
        <v>20</v>
      </c>
      <c r="C40" s="47" t="s">
        <v>4099</v>
      </c>
      <c r="D40" s="91" t="s">
        <v>3776</v>
      </c>
      <c r="E40" s="40">
        <v>88261</v>
      </c>
      <c r="F40" s="68">
        <v>46054</v>
      </c>
      <c r="G40" s="41" t="s">
        <v>4101</v>
      </c>
      <c r="H40" s="114">
        <v>40</v>
      </c>
      <c r="I40" s="47" t="s">
        <v>3725</v>
      </c>
      <c r="J40" s="114">
        <v>33.86</v>
      </c>
      <c r="K40" s="106">
        <f t="shared" si="0"/>
        <v>1354.4</v>
      </c>
      <c r="L40" s="98">
        <v>0.21199999999999999</v>
      </c>
      <c r="M40" s="98">
        <v>1.1194999999999999</v>
      </c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>
        <f>IF(AND(G41&lt;&gt;"",H41&gt;0,I41&lt;&gt;"",J41&lt;&gt;0,K41&lt;&gt;0),COUNT($B$11:B40)+1,"")</f>
        <v>21</v>
      </c>
      <c r="C41" s="47" t="s">
        <v>4100</v>
      </c>
      <c r="D41" s="91" t="s">
        <v>3776</v>
      </c>
      <c r="E41" s="47">
        <v>142</v>
      </c>
      <c r="F41" s="68">
        <v>46054</v>
      </c>
      <c r="G41" s="41" t="s">
        <v>4102</v>
      </c>
      <c r="H41" s="114">
        <v>10</v>
      </c>
      <c r="I41" s="47" t="s">
        <v>3856</v>
      </c>
      <c r="J41" s="114">
        <v>42.6</v>
      </c>
      <c r="K41" s="106">
        <f t="shared" si="0"/>
        <v>426</v>
      </c>
      <c r="L41" s="98">
        <v>0.21199999999999999</v>
      </c>
      <c r="M41" s="98">
        <v>1.1194999999999999</v>
      </c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 t="str">
        <f>IF(AND(G42&lt;&gt;"",H42&gt;0,I42&lt;&gt;"",J42&lt;&gt;0,K42&lt;&gt;0),COUNT($B$11:B41)+1,"")</f>
        <v/>
      </c>
      <c r="C42" s="140" t="s">
        <v>4103</v>
      </c>
      <c r="D42" s="139"/>
      <c r="E42" s="140"/>
      <c r="F42" s="141"/>
      <c r="G42" s="148" t="s">
        <v>4104</v>
      </c>
      <c r="H42" s="114"/>
      <c r="I42" s="47"/>
      <c r="J42" s="114"/>
      <c r="K42" s="106" t="str">
        <f t="shared" si="0"/>
        <v/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ht="30" x14ac:dyDescent="0.25">
      <c r="A43" s="47"/>
      <c r="B43" s="117">
        <f>IF(AND(G43&lt;&gt;"",H43&gt;0,I43&lt;&gt;"",J43&lt;&gt;0,K43&lt;&gt;0),COUNT($B$11:B42)+1,"")</f>
        <v>22</v>
      </c>
      <c r="C43" s="47" t="s">
        <v>4105</v>
      </c>
      <c r="D43" s="91" t="s">
        <v>3776</v>
      </c>
      <c r="E43" s="47">
        <v>103360</v>
      </c>
      <c r="F43" s="68">
        <v>46054</v>
      </c>
      <c r="G43" s="41" t="s">
        <v>4108</v>
      </c>
      <c r="H43" s="120">
        <v>18.25</v>
      </c>
      <c r="I43" s="47" t="s">
        <v>3695</v>
      </c>
      <c r="J43" s="114">
        <v>102.72</v>
      </c>
      <c r="K43" s="106">
        <f t="shared" si="0"/>
        <v>1874.64</v>
      </c>
      <c r="L43" s="98">
        <v>0.21199999999999999</v>
      </c>
      <c r="M43" s="98">
        <v>1.1194999999999999</v>
      </c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ht="45" x14ac:dyDescent="0.25">
      <c r="A44" s="47"/>
      <c r="B44" s="117">
        <f>IF(AND(G44&lt;&gt;"",H44&gt;0,I44&lt;&gt;"",J44&lt;&gt;0,K44&lt;&gt;0),COUNT($B$11:B43)+1,"")</f>
        <v>23</v>
      </c>
      <c r="C44" s="47" t="s">
        <v>4106</v>
      </c>
      <c r="D44" s="91" t="s">
        <v>3776</v>
      </c>
      <c r="E44" s="40">
        <v>87894</v>
      </c>
      <c r="F44" s="68">
        <v>46054</v>
      </c>
      <c r="G44" s="41" t="s">
        <v>4109</v>
      </c>
      <c r="H44" s="47">
        <v>36.5</v>
      </c>
      <c r="I44" s="47" t="s">
        <v>3695</v>
      </c>
      <c r="J44" s="114">
        <v>9.19</v>
      </c>
      <c r="K44" s="106">
        <f t="shared" si="0"/>
        <v>335.44</v>
      </c>
      <c r="L44" s="98">
        <v>0.21199999999999999</v>
      </c>
      <c r="M44" s="98">
        <v>1.1194999999999999</v>
      </c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ht="45" x14ac:dyDescent="0.25">
      <c r="A45" s="47"/>
      <c r="B45" s="117">
        <f>IF(AND(G45&lt;&gt;"",H45&gt;0,I45&lt;&gt;"",J45&lt;&gt;0,K45&lt;&gt;0),COUNT($B$11:B44)+1,"")</f>
        <v>24</v>
      </c>
      <c r="C45" s="47" t="s">
        <v>4107</v>
      </c>
      <c r="D45" s="91" t="s">
        <v>3776</v>
      </c>
      <c r="E45" s="47">
        <v>87794</v>
      </c>
      <c r="F45" s="68">
        <v>46054</v>
      </c>
      <c r="G45" s="41" t="s">
        <v>4110</v>
      </c>
      <c r="H45" s="120">
        <v>36.5</v>
      </c>
      <c r="I45" s="47" t="s">
        <v>3695</v>
      </c>
      <c r="J45" s="114">
        <v>56.39</v>
      </c>
      <c r="K45" s="106">
        <f t="shared" si="0"/>
        <v>2058.2399999999998</v>
      </c>
      <c r="L45" s="98">
        <v>0.21199999999999999</v>
      </c>
      <c r="M45" s="98">
        <v>1.1194999999999999</v>
      </c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140" t="s">
        <v>4128</v>
      </c>
      <c r="D46" s="139"/>
      <c r="E46" s="140"/>
      <c r="F46" s="141"/>
      <c r="G46" s="148" t="s">
        <v>4111</v>
      </c>
      <c r="H46" s="120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ht="45" x14ac:dyDescent="0.25">
      <c r="A47" s="47"/>
      <c r="B47" s="117">
        <f>IF(AND(G47&lt;&gt;"",H47&gt;0,I47&lt;&gt;"",J47&lt;&gt;0,K47&lt;&gt;0),COUNT($B$11:B46)+1,"")</f>
        <v>25</v>
      </c>
      <c r="C47" s="47" t="s">
        <v>4127</v>
      </c>
      <c r="D47" s="91" t="s">
        <v>3800</v>
      </c>
      <c r="E47" s="47">
        <v>8</v>
      </c>
      <c r="F47" s="68">
        <v>46054</v>
      </c>
      <c r="G47" s="41" t="s">
        <v>4112</v>
      </c>
      <c r="H47" s="146">
        <v>1226.48</v>
      </c>
      <c r="I47" s="47" t="s">
        <v>3695</v>
      </c>
      <c r="J47" s="114">
        <v>9.5299999999999994</v>
      </c>
      <c r="K47" s="106">
        <f t="shared" si="0"/>
        <v>11688.35</v>
      </c>
      <c r="L47" s="98">
        <v>0.21199999999999999</v>
      </c>
      <c r="M47" s="98">
        <v>1.1194999999999999</v>
      </c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ht="30" x14ac:dyDescent="0.25">
      <c r="A48" s="47"/>
      <c r="B48" s="117">
        <f>IF(AND(G48&lt;&gt;"",H48&gt;0,I48&lt;&gt;"",J48&lt;&gt;0,K48&lt;&gt;0),COUNT($B$11:B47)+1,"")</f>
        <v>26</v>
      </c>
      <c r="C48" s="122" t="s">
        <v>4126</v>
      </c>
      <c r="D48" s="91" t="s">
        <v>3780</v>
      </c>
      <c r="E48" s="47">
        <v>88489</v>
      </c>
      <c r="F48" s="68">
        <v>46054</v>
      </c>
      <c r="G48" s="41" t="s">
        <v>4113</v>
      </c>
      <c r="H48" s="114">
        <v>1226.48</v>
      </c>
      <c r="I48" s="47" t="s">
        <v>3695</v>
      </c>
      <c r="J48" s="114">
        <v>17.16</v>
      </c>
      <c r="K48" s="106">
        <f t="shared" si="0"/>
        <v>21046.400000000001</v>
      </c>
      <c r="L48" s="98">
        <v>0.21199999999999999</v>
      </c>
      <c r="M48" s="98">
        <v>1.1194999999999999</v>
      </c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>
        <f>IF(AND(G49&lt;&gt;"",H49&gt;0,I49&lt;&gt;"",J49&lt;&gt;0,K49&lt;&gt;0),COUNT($B$11:B48)+1,"")</f>
        <v>27</v>
      </c>
      <c r="C49" s="34" t="s">
        <v>4125</v>
      </c>
      <c r="D49" s="91" t="s">
        <v>3776</v>
      </c>
      <c r="E49" s="47">
        <v>102489</v>
      </c>
      <c r="F49" s="68">
        <v>46054</v>
      </c>
      <c r="G49" s="41" t="s">
        <v>4114</v>
      </c>
      <c r="H49" s="120">
        <v>291.81</v>
      </c>
      <c r="I49" s="47" t="s">
        <v>3695</v>
      </c>
      <c r="J49" s="114">
        <v>35.75</v>
      </c>
      <c r="K49" s="106">
        <f t="shared" si="0"/>
        <v>10432.209999999999</v>
      </c>
      <c r="L49" s="98">
        <v>0.21199999999999999</v>
      </c>
      <c r="M49" s="98">
        <v>1.1194999999999999</v>
      </c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ht="30" x14ac:dyDescent="0.25">
      <c r="A50" s="47"/>
      <c r="B50" s="117">
        <f>IF(AND(G50&lt;&gt;"",H50&gt;0,I50&lt;&gt;"",J50&lt;&gt;0,K50&lt;&gt;0),COUNT($B$11:B49)+1,"")</f>
        <v>28</v>
      </c>
      <c r="C50" s="47" t="s">
        <v>4124</v>
      </c>
      <c r="D50" s="91" t="s">
        <v>3776</v>
      </c>
      <c r="E50" s="40">
        <v>97064</v>
      </c>
      <c r="F50" s="68">
        <v>46054</v>
      </c>
      <c r="G50" s="41" t="s">
        <v>4115</v>
      </c>
      <c r="H50" s="120">
        <v>68.400000000000006</v>
      </c>
      <c r="I50" s="47" t="s">
        <v>3694</v>
      </c>
      <c r="J50" s="114">
        <v>37.72</v>
      </c>
      <c r="K50" s="106">
        <f t="shared" si="0"/>
        <v>2580.0500000000002</v>
      </c>
      <c r="L50" s="98">
        <v>0.21199999999999999</v>
      </c>
      <c r="M50" s="98">
        <v>1.1194999999999999</v>
      </c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140" t="s">
        <v>4116</v>
      </c>
      <c r="D51" s="139"/>
      <c r="E51" s="140"/>
      <c r="F51" s="141"/>
      <c r="G51" s="142" t="s">
        <v>4117</v>
      </c>
      <c r="H51" s="120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>
        <f>IF(AND(G52&lt;&gt;"",H52&gt;0,I52&lt;&gt;"",J52&lt;&gt;0,K52&lt;&gt;0),COUNT($B$11:B51)+1,"")</f>
        <v>29</v>
      </c>
      <c r="C52" s="47" t="s">
        <v>4123</v>
      </c>
      <c r="D52" s="91" t="s">
        <v>3776</v>
      </c>
      <c r="E52" s="47">
        <v>11731</v>
      </c>
      <c r="F52" s="68">
        <v>46054</v>
      </c>
      <c r="G52" s="43" t="s">
        <v>4119</v>
      </c>
      <c r="H52" s="120">
        <v>2</v>
      </c>
      <c r="I52" s="47" t="s">
        <v>3701</v>
      </c>
      <c r="J52" s="114">
        <v>15.82</v>
      </c>
      <c r="K52" s="106">
        <f t="shared" si="0"/>
        <v>31.64</v>
      </c>
      <c r="L52" s="98">
        <v>0.21199999999999999</v>
      </c>
      <c r="M52" s="98">
        <v>1.1194999999999999</v>
      </c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>
        <f>IF(AND(G53&lt;&gt;"",H53&gt;0,I53&lt;&gt;"",J53&lt;&gt;0,K53&lt;&gt;0),COUNT($B$11:B52)+1,"")</f>
        <v>30</v>
      </c>
      <c r="C53" s="47" t="s">
        <v>4129</v>
      </c>
      <c r="D53" s="91" t="s">
        <v>3776</v>
      </c>
      <c r="E53" s="47">
        <v>97610</v>
      </c>
      <c r="F53" s="68">
        <v>46054</v>
      </c>
      <c r="G53" s="43" t="s">
        <v>4120</v>
      </c>
      <c r="H53" s="120">
        <v>2</v>
      </c>
      <c r="I53" s="47" t="s">
        <v>3701</v>
      </c>
      <c r="J53" s="114">
        <v>18.989999999999998</v>
      </c>
      <c r="K53" s="106">
        <f t="shared" si="0"/>
        <v>37.979999999999997</v>
      </c>
      <c r="L53" s="98">
        <v>0.21199999999999999</v>
      </c>
      <c r="M53" s="98">
        <v>1.1194999999999999</v>
      </c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140" t="s">
        <v>4130</v>
      </c>
      <c r="D54" s="139"/>
      <c r="E54" s="140"/>
      <c r="F54" s="141"/>
      <c r="G54" s="148" t="s">
        <v>4118</v>
      </c>
      <c r="H54" s="120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>
        <f>IF(AND(G55&lt;&gt;"",H55&gt;0,I55&lt;&gt;"",J55&lt;&gt;0,K55&lt;&gt;0),COUNT($B$11:B54)+1,"")</f>
        <v>31</v>
      </c>
      <c r="C55" s="47" t="s">
        <v>4122</v>
      </c>
      <c r="D55" s="91" t="s">
        <v>3776</v>
      </c>
      <c r="E55" s="47">
        <v>6160</v>
      </c>
      <c r="F55" s="68">
        <v>46054</v>
      </c>
      <c r="G55" s="41" t="s">
        <v>4131</v>
      </c>
      <c r="H55" s="120">
        <v>10</v>
      </c>
      <c r="I55" s="47" t="s">
        <v>3725</v>
      </c>
      <c r="J55" s="114">
        <v>33.57</v>
      </c>
      <c r="K55" s="106">
        <f t="shared" si="0"/>
        <v>335.7</v>
      </c>
      <c r="L55" s="98">
        <v>0.21199999999999999</v>
      </c>
      <c r="M55" s="98">
        <v>1.1194999999999999</v>
      </c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>
        <f>IF(AND(G56&lt;&gt;"",H56&gt;0,I56&lt;&gt;"",J56&lt;&gt;0,K56&lt;&gt;0),COUNT($B$11:B55)+1,"")</f>
        <v>32</v>
      </c>
      <c r="C56" s="47" t="s">
        <v>4121</v>
      </c>
      <c r="D56" s="91" t="s">
        <v>3776</v>
      </c>
      <c r="E56" s="47">
        <v>100717</v>
      </c>
      <c r="F56" s="68">
        <v>46054</v>
      </c>
      <c r="G56" s="41" t="s">
        <v>4132</v>
      </c>
      <c r="H56" s="120">
        <v>28.82</v>
      </c>
      <c r="I56" s="47" t="s">
        <v>3695</v>
      </c>
      <c r="J56" s="114">
        <v>13.04</v>
      </c>
      <c r="K56" s="106">
        <f t="shared" si="0"/>
        <v>375.81</v>
      </c>
      <c r="L56" s="98">
        <v>0.21199999999999999</v>
      </c>
      <c r="M56" s="98">
        <v>1.1194999999999999</v>
      </c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ht="30" x14ac:dyDescent="0.25">
      <c r="A57" s="47"/>
      <c r="B57" s="117">
        <f>IF(AND(G57&lt;&gt;"",H57&gt;0,I57&lt;&gt;"",J57&lt;&gt;0,K57&lt;&gt;0),COUNT($B$11:B56)+1,"")</f>
        <v>33</v>
      </c>
      <c r="C57" s="122" t="s">
        <v>4133</v>
      </c>
      <c r="D57" s="91" t="s">
        <v>3776</v>
      </c>
      <c r="E57" s="122">
        <v>100754</v>
      </c>
      <c r="F57" s="68">
        <v>46054</v>
      </c>
      <c r="G57" s="43" t="s">
        <v>4136</v>
      </c>
      <c r="H57" s="47">
        <v>28.82</v>
      </c>
      <c r="I57" s="47" t="s">
        <v>3695</v>
      </c>
      <c r="J57" s="114">
        <v>38.94</v>
      </c>
      <c r="K57" s="106">
        <f t="shared" si="0"/>
        <v>1122.25</v>
      </c>
      <c r="L57" s="98">
        <v>0.21199999999999999</v>
      </c>
      <c r="M57" s="98">
        <v>1.1194999999999999</v>
      </c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140" t="s">
        <v>4134</v>
      </c>
      <c r="D58" s="139"/>
      <c r="E58" s="140"/>
      <c r="F58" s="141"/>
      <c r="G58" s="148" t="s">
        <v>4137</v>
      </c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>
        <f>IF(AND(G59&lt;&gt;"",H59&gt;0,I59&lt;&gt;"",J59&lt;&gt;0,K59&lt;&gt;0),COUNT($B$11:B58)+1,"")</f>
        <v>34</v>
      </c>
      <c r="C59" s="47" t="s">
        <v>4135</v>
      </c>
      <c r="D59" s="91" t="s">
        <v>3776</v>
      </c>
      <c r="E59" s="47">
        <v>99814</v>
      </c>
      <c r="F59" s="68">
        <v>46054</v>
      </c>
      <c r="G59" s="40" t="s">
        <v>4057</v>
      </c>
      <c r="H59" s="120">
        <v>200</v>
      </c>
      <c r="I59" s="47" t="s">
        <v>3695</v>
      </c>
      <c r="J59" s="114">
        <v>2.11</v>
      </c>
      <c r="K59" s="106">
        <f t="shared" si="0"/>
        <v>422</v>
      </c>
      <c r="L59" s="98">
        <v>0.21199999999999999</v>
      </c>
      <c r="M59" s="98">
        <v>1.1194999999999999</v>
      </c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47"/>
      <c r="D60" s="91"/>
      <c r="E60" s="47"/>
      <c r="F60" s="68"/>
      <c r="G60" s="137"/>
      <c r="H60" s="120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47"/>
      <c r="D61" s="91"/>
      <c r="E61" s="47"/>
      <c r="F61" s="68"/>
      <c r="G61" s="137"/>
      <c r="H61" s="120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47"/>
      <c r="D62" s="91"/>
      <c r="E62" s="47"/>
      <c r="F62" s="68"/>
      <c r="G62" s="137"/>
      <c r="H62" s="47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47"/>
      <c r="D63" s="91"/>
      <c r="E63" s="47"/>
      <c r="F63" s="68"/>
      <c r="G63" s="137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47"/>
      <c r="D64" s="91"/>
      <c r="E64" s="47"/>
      <c r="F64" s="68"/>
      <c r="G64" s="137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47"/>
      <c r="D65" s="91"/>
      <c r="E65" s="47"/>
      <c r="F65" s="68"/>
      <c r="G65" s="137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47"/>
      <c r="D66" s="91"/>
      <c r="E66" s="47"/>
      <c r="F66" s="68"/>
      <c r="G66" s="137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47"/>
      <c r="D67" s="91"/>
      <c r="E67" s="47"/>
      <c r="F67" s="68"/>
      <c r="G67" s="137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47"/>
      <c r="D68" s="91"/>
      <c r="E68" s="47"/>
      <c r="F68" s="68"/>
      <c r="G68" s="137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47"/>
      <c r="D69" s="91"/>
      <c r="E69" s="47"/>
      <c r="F69" s="68"/>
      <c r="G69" s="137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47"/>
      <c r="D70" s="91"/>
      <c r="E70" s="47"/>
      <c r="F70" s="68"/>
      <c r="G70" s="137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47"/>
      <c r="D71" s="91"/>
      <c r="E71" s="47"/>
      <c r="F71" s="68"/>
      <c r="G71" s="137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121"/>
      <c r="D72" s="91"/>
      <c r="F72" s="68"/>
      <c r="G72" s="137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121"/>
      <c r="D73" s="91"/>
      <c r="E73" s="47"/>
      <c r="F73" s="68"/>
      <c r="G73" s="137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121"/>
      <c r="D74" s="91"/>
      <c r="E74" s="47"/>
      <c r="F74" s="68"/>
      <c r="G74" s="137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121"/>
      <c r="D75" s="91"/>
      <c r="F75" s="68"/>
      <c r="G75" s="137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121"/>
      <c r="D76" s="91"/>
      <c r="F76" s="68"/>
      <c r="G76" s="137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121"/>
      <c r="D77" s="91"/>
      <c r="F77" s="68"/>
      <c r="G77" s="137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121"/>
      <c r="D78" s="91"/>
      <c r="F78" s="68"/>
      <c r="G78" s="137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121"/>
      <c r="D79" s="91"/>
      <c r="F79" s="68"/>
      <c r="G79" s="137"/>
      <c r="H79" s="114"/>
      <c r="I79" s="47"/>
      <c r="J79" s="114"/>
      <c r="K79" s="106" t="str">
        <f t="shared" ref="K79:K137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121"/>
      <c r="D80" s="91"/>
      <c r="F80" s="68"/>
      <c r="G80" s="137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38" t="str">
        <f>IF(AND(G81&lt;&gt;"",H81&gt;0,I81&lt;&gt;"",J81&lt;&gt;0,K81&lt;&gt;0),COUNT($B$11:B80)+1,"")</f>
        <v/>
      </c>
      <c r="C81" s="145"/>
      <c r="D81" s="139"/>
      <c r="E81" s="140"/>
      <c r="F81" s="141"/>
      <c r="G81" s="142"/>
      <c r="H81" s="143"/>
      <c r="I81" s="140"/>
      <c r="J81" s="143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121"/>
      <c r="D82" s="91"/>
      <c r="F82" s="68"/>
      <c r="G82" s="137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121"/>
      <c r="D83" s="91"/>
      <c r="F83" s="68"/>
      <c r="G83" s="137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121"/>
      <c r="D84" s="91"/>
      <c r="F84" s="68"/>
      <c r="G84" s="137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121"/>
      <c r="D85" s="91"/>
      <c r="F85" s="68"/>
      <c r="G85" s="137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121"/>
      <c r="D86" s="91"/>
      <c r="F86" s="68"/>
      <c r="G86" s="137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121"/>
      <c r="D87" s="91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121"/>
      <c r="D88" s="91"/>
      <c r="F88" s="68"/>
      <c r="G88" s="137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121"/>
      <c r="D89" s="91"/>
      <c r="F89" s="68"/>
      <c r="G89" s="137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121"/>
      <c r="D90" s="91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121"/>
      <c r="D91" s="91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121"/>
      <c r="D92" s="91"/>
      <c r="F92" s="68"/>
      <c r="G92" s="137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121"/>
      <c r="D93" s="91"/>
      <c r="F93" s="68"/>
      <c r="G93" s="137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137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121"/>
      <c r="D95" s="91"/>
      <c r="E95" s="47"/>
      <c r="F95" s="68"/>
      <c r="G95" s="137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121"/>
      <c r="D96" s="91"/>
      <c r="E96" s="47"/>
      <c r="F96" s="68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121"/>
      <c r="D97" s="91"/>
      <c r="E97" s="47"/>
      <c r="F97" s="68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121"/>
      <c r="D98" s="91"/>
      <c r="E98" s="47"/>
      <c r="F98" s="68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121"/>
      <c r="D99" s="91"/>
      <c r="E99" s="47"/>
      <c r="F99" s="68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121"/>
      <c r="D100" s="91"/>
      <c r="E100" s="47"/>
      <c r="F100" s="68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121"/>
      <c r="D101" s="91"/>
      <c r="E101" s="47"/>
      <c r="F101" s="68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121"/>
      <c r="D102" s="91"/>
      <c r="E102" s="47"/>
      <c r="F102" s="68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121"/>
      <c r="D103" s="91"/>
      <c r="E103" s="47"/>
      <c r="F103" s="68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121"/>
      <c r="D104" s="91"/>
      <c r="E104" s="47"/>
      <c r="F104" s="68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121"/>
      <c r="D105" s="91"/>
      <c r="E105" s="47"/>
      <c r="F105" s="68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121"/>
      <c r="D106" s="91"/>
      <c r="E106" s="47"/>
      <c r="F106" s="68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121"/>
      <c r="D107" s="91"/>
      <c r="E107" s="47"/>
      <c r="F107" s="68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121"/>
      <c r="D108" s="91"/>
      <c r="E108" s="47"/>
      <c r="F108" s="68"/>
      <c r="G108" s="137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121"/>
      <c r="D109" s="91"/>
      <c r="E109" s="47"/>
      <c r="F109" s="68"/>
      <c r="G109" s="137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121"/>
      <c r="D110" s="91"/>
      <c r="E110" s="47"/>
      <c r="F110" s="68"/>
      <c r="G110" s="137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121"/>
      <c r="D111" s="91"/>
      <c r="E111" s="47"/>
      <c r="F111" s="68"/>
      <c r="G111" s="137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120"/>
      <c r="B112" s="117" t="str">
        <f>IF(AND(G112&lt;&gt;"",H112&gt;0,I112&lt;&gt;"",J112&lt;&gt;0,K112&lt;&gt;0),COUNT($B$11:B111)+1,"")</f>
        <v/>
      </c>
      <c r="C112" s="121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2:18" x14ac:dyDescent="0.25">
      <c r="B113" s="134" t="str">
        <f>IF(AND(G113&lt;&gt;"",H113&gt;0,I113&lt;&gt;"",J113&lt;&gt;0,K113&lt;&gt;0),COUNT($B$11:B112)+1,"")</f>
        <v/>
      </c>
      <c r="C113" s="121"/>
      <c r="D113" s="91"/>
      <c r="E113" s="47"/>
      <c r="F113" s="68"/>
      <c r="G113" s="137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  <row r="114" spans="2:18" x14ac:dyDescent="0.25">
      <c r="B114" s="134" t="str">
        <f>IF(AND(G114&lt;&gt;"",H114&gt;0,I114&lt;&gt;"",J114&lt;&gt;0,K114&lt;&gt;0),COUNT($B$11:B113)+1,"")</f>
        <v/>
      </c>
      <c r="C114" s="121"/>
      <c r="D114" s="120"/>
      <c r="E114" s="47"/>
      <c r="F114" s="68"/>
      <c r="G114" s="137"/>
      <c r="H114" s="114"/>
      <c r="J114" s="114"/>
      <c r="K114" s="106" t="str">
        <f t="shared" si="1"/>
        <v/>
      </c>
      <c r="L114" s="98"/>
      <c r="M114" s="127"/>
      <c r="R114" s="119"/>
    </row>
    <row r="115" spans="2:18" x14ac:dyDescent="0.25">
      <c r="B115" s="134" t="str">
        <f>IF(AND(G115&lt;&gt;"",H115&gt;0,I115&lt;&gt;"",J115&lt;&gt;0,K115&lt;&gt;0),COUNT($B$11:B114)+1,"")</f>
        <v/>
      </c>
      <c r="C115" s="121"/>
      <c r="D115" s="121"/>
      <c r="E115" s="47"/>
      <c r="F115" s="68"/>
      <c r="G115" s="137"/>
      <c r="H115" s="114"/>
      <c r="J115" s="114"/>
      <c r="K115" s="106" t="str">
        <f t="shared" si="1"/>
        <v/>
      </c>
      <c r="L115" s="98"/>
      <c r="M115" s="127"/>
      <c r="R115" s="119"/>
    </row>
    <row r="116" spans="2:18" x14ac:dyDescent="0.25">
      <c r="B116" s="134" t="str">
        <f>IF(AND(G116&lt;&gt;"",H116&gt;0,I116&lt;&gt;"",J116&lt;&gt;0,K116&lt;&gt;0),COUNT($B$11:B115)+1,"")</f>
        <v/>
      </c>
      <c r="C116" s="121"/>
      <c r="D116" s="121"/>
      <c r="E116" s="47"/>
      <c r="F116" s="68"/>
      <c r="G116" s="137"/>
      <c r="H116" s="114"/>
      <c r="J116" s="114"/>
      <c r="K116" s="106" t="str">
        <f t="shared" si="1"/>
        <v/>
      </c>
      <c r="L116" s="98"/>
      <c r="M116" s="127"/>
      <c r="R116" s="119"/>
    </row>
    <row r="117" spans="2:18" x14ac:dyDescent="0.25">
      <c r="B117" s="134" t="str">
        <f>IF(AND(G117&lt;&gt;"",H117&gt;0,I117&lt;&gt;"",J117&lt;&gt;0,K117&lt;&gt;0),COUNT($B$11:B116)+1,"")</f>
        <v/>
      </c>
      <c r="C117" s="121"/>
      <c r="D117" s="121"/>
      <c r="E117" s="47"/>
      <c r="F117" s="68"/>
      <c r="G117" s="137"/>
      <c r="H117" s="114"/>
      <c r="J117" s="114"/>
      <c r="K117" s="106" t="str">
        <f t="shared" si="1"/>
        <v/>
      </c>
      <c r="L117" s="98"/>
      <c r="M117" s="127"/>
      <c r="R117" s="119"/>
    </row>
    <row r="118" spans="2:18" x14ac:dyDescent="0.25">
      <c r="B118" s="134" t="str">
        <f>IF(AND(G118&lt;&gt;"",H118&gt;0,I118&lt;&gt;"",J118&lt;&gt;0,K118&lt;&gt;0),COUNT($B$11:B117)+1,"")</f>
        <v/>
      </c>
      <c r="C118" s="121"/>
      <c r="D118" s="121"/>
      <c r="E118" s="47"/>
      <c r="F118" s="68"/>
      <c r="G118" s="137"/>
      <c r="H118" s="114"/>
      <c r="J118" s="114"/>
      <c r="K118" s="106" t="str">
        <f t="shared" si="1"/>
        <v/>
      </c>
      <c r="L118" s="98"/>
      <c r="M118" s="127"/>
      <c r="R118" s="119"/>
    </row>
    <row r="119" spans="2:18" x14ac:dyDescent="0.25">
      <c r="B119" s="134" t="str">
        <f>IF(AND(G119&lt;&gt;"",H119&gt;0,I119&lt;&gt;"",J119&lt;&gt;0,K119&lt;&gt;0),COUNT($B$11:B118)+1,"")</f>
        <v/>
      </c>
      <c r="C119" s="121"/>
      <c r="D119" s="121"/>
      <c r="E119" s="47"/>
      <c r="F119" s="68"/>
      <c r="G119" s="137"/>
      <c r="H119" s="114"/>
      <c r="J119" s="114"/>
      <c r="K119" s="106" t="str">
        <f t="shared" si="1"/>
        <v/>
      </c>
      <c r="L119" s="98"/>
      <c r="M119" s="127"/>
      <c r="R119" s="119"/>
    </row>
    <row r="120" spans="2:18" x14ac:dyDescent="0.25">
      <c r="B120" s="134" t="str">
        <f>IF(AND(G120&lt;&gt;"",H120&gt;0,I120&lt;&gt;"",J120&lt;&gt;0,K120&lt;&gt;0),COUNT($B$11:B119)+1,"")</f>
        <v/>
      </c>
      <c r="C120" s="121"/>
      <c r="D120" s="121"/>
      <c r="E120" s="47"/>
      <c r="F120" s="68"/>
      <c r="G120" s="137"/>
      <c r="H120" s="114"/>
      <c r="J120" s="114"/>
      <c r="K120" s="106" t="str">
        <f t="shared" si="1"/>
        <v/>
      </c>
      <c r="L120" s="98"/>
      <c r="M120" s="127"/>
      <c r="R120" s="119"/>
    </row>
    <row r="121" spans="2:18" x14ac:dyDescent="0.25">
      <c r="B121" s="134" t="str">
        <f>IF(AND(G121&lt;&gt;"",H121&gt;0,I121&lt;&gt;"",J121&lt;&gt;0,K121&lt;&gt;0),COUNT($B$11:B120)+1,"")</f>
        <v/>
      </c>
      <c r="C121" s="121"/>
      <c r="D121" s="121"/>
      <c r="E121" s="47"/>
      <c r="F121" s="68"/>
      <c r="G121" s="137"/>
      <c r="H121" s="114"/>
      <c r="J121" s="114"/>
      <c r="K121" s="106" t="str">
        <f t="shared" si="1"/>
        <v/>
      </c>
      <c r="L121" s="98"/>
      <c r="M121" s="127"/>
      <c r="R121" s="119"/>
    </row>
    <row r="122" spans="2:18" x14ac:dyDescent="0.25">
      <c r="B122" s="134" t="str">
        <f>IF(AND(G122&lt;&gt;"",H122&gt;0,I122&lt;&gt;"",J122&lt;&gt;0,K122&lt;&gt;0),COUNT($B$11:B121)+1,"")</f>
        <v/>
      </c>
      <c r="C122" s="121"/>
      <c r="D122" s="121"/>
      <c r="E122" s="47"/>
      <c r="F122" s="68"/>
      <c r="G122" s="137"/>
      <c r="H122" s="114"/>
      <c r="J122" s="114"/>
      <c r="K122" s="106" t="str">
        <f t="shared" si="1"/>
        <v/>
      </c>
      <c r="L122" s="98"/>
      <c r="M122" s="127"/>
      <c r="R122" s="119"/>
    </row>
    <row r="123" spans="2:18" x14ac:dyDescent="0.25">
      <c r="B123" s="134" t="str">
        <f>IF(AND(G123&lt;&gt;"",H123&gt;0,I123&lt;&gt;"",J123&lt;&gt;0,K123&lt;&gt;0),COUNT($B$11:B122)+1,"")</f>
        <v/>
      </c>
      <c r="C123" s="121"/>
      <c r="D123" s="121"/>
      <c r="E123" s="47"/>
      <c r="F123" s="68"/>
      <c r="G123" s="137"/>
      <c r="H123" s="114"/>
      <c r="J123" s="114"/>
      <c r="K123" s="106" t="str">
        <f t="shared" si="1"/>
        <v/>
      </c>
      <c r="L123" s="98"/>
      <c r="M123" s="127"/>
      <c r="R123" s="119"/>
    </row>
    <row r="124" spans="2:18" x14ac:dyDescent="0.25">
      <c r="B124" s="134" t="str">
        <f>IF(AND(G124&lt;&gt;"",H124&gt;0,I124&lt;&gt;"",J124&lt;&gt;0,K124&lt;&gt;0),COUNT($B$11:B123)+1,"")</f>
        <v/>
      </c>
      <c r="C124" s="121"/>
      <c r="D124" s="121"/>
      <c r="E124" s="47"/>
      <c r="F124" s="68"/>
      <c r="G124" s="137"/>
      <c r="H124" s="114"/>
      <c r="J124" s="114"/>
      <c r="K124" s="106" t="str">
        <f t="shared" si="1"/>
        <v/>
      </c>
      <c r="L124" s="98"/>
      <c r="M124" s="127"/>
      <c r="R124" s="119"/>
    </row>
    <row r="125" spans="2:18" x14ac:dyDescent="0.25">
      <c r="B125" s="134" t="str">
        <f>IF(AND(G125&lt;&gt;"",H125&gt;0,I125&lt;&gt;"",J125&lt;&gt;0,K125&lt;&gt;0),COUNT($B$11:B124)+1,"")</f>
        <v/>
      </c>
      <c r="C125" s="121"/>
      <c r="D125" s="121"/>
      <c r="E125" s="47"/>
      <c r="F125" s="68"/>
      <c r="G125" s="137"/>
      <c r="H125" s="114"/>
      <c r="J125" s="114"/>
      <c r="K125" s="106" t="str">
        <f t="shared" si="1"/>
        <v/>
      </c>
      <c r="L125" s="98"/>
      <c r="M125" s="127"/>
      <c r="R125" s="119"/>
    </row>
    <row r="126" spans="2:18" x14ac:dyDescent="0.25">
      <c r="B126" s="134" t="str">
        <f>IF(AND(G126&lt;&gt;"",H126&gt;0,I126&lt;&gt;"",J126&lt;&gt;0,K126&lt;&gt;0),COUNT($B$11:B125)+1,"")</f>
        <v/>
      </c>
      <c r="C126" s="121"/>
      <c r="D126" s="121"/>
      <c r="E126" s="47"/>
      <c r="F126" s="68"/>
      <c r="G126" s="137"/>
      <c r="H126" s="114"/>
      <c r="J126" s="114"/>
      <c r="K126" s="106" t="str">
        <f t="shared" si="1"/>
        <v/>
      </c>
      <c r="L126" s="98"/>
      <c r="M126" s="127"/>
      <c r="R126" s="119"/>
    </row>
    <row r="127" spans="2:18" x14ac:dyDescent="0.25">
      <c r="B127" s="134" t="str">
        <f>IF(AND(G127&lt;&gt;"",H127&gt;0,I127&lt;&gt;"",J127&lt;&gt;0,K127&lt;&gt;0),COUNT($B$11:B126)+1,"")</f>
        <v/>
      </c>
      <c r="C127" s="121"/>
      <c r="D127" s="121"/>
      <c r="E127" s="47"/>
      <c r="F127" s="68"/>
      <c r="G127" s="137"/>
      <c r="H127" s="114"/>
      <c r="J127" s="114"/>
      <c r="K127" s="106" t="str">
        <f t="shared" si="1"/>
        <v/>
      </c>
      <c r="L127" s="98"/>
      <c r="M127" s="127"/>
      <c r="R127" s="119"/>
    </row>
    <row r="128" spans="2:18" x14ac:dyDescent="0.25">
      <c r="B128" s="134" t="str">
        <f>IF(AND(G128&lt;&gt;"",H128&gt;0,I128&lt;&gt;"",J128&lt;&gt;0,K128&lt;&gt;0),COUNT($B$11:B127)+1,"")</f>
        <v/>
      </c>
      <c r="C128" s="121"/>
      <c r="D128" s="121"/>
      <c r="E128" s="47"/>
      <c r="F128" s="68"/>
      <c r="G128" s="137"/>
      <c r="H128" s="114"/>
      <c r="J128" s="114"/>
      <c r="K128" s="106" t="str">
        <f t="shared" si="1"/>
        <v/>
      </c>
      <c r="L128" s="98"/>
      <c r="M128" s="127"/>
      <c r="R128" s="119"/>
    </row>
    <row r="129" spans="2:18" x14ac:dyDescent="0.25">
      <c r="B129" s="134" t="str">
        <f>IF(AND(G129&lt;&gt;"",H129&gt;0,I129&lt;&gt;"",J129&lt;&gt;0,K129&lt;&gt;0),COUNT($B$11:B128)+1,"")</f>
        <v/>
      </c>
      <c r="C129" s="121"/>
      <c r="D129" s="121"/>
      <c r="E129" s="47"/>
      <c r="F129" s="68"/>
      <c r="G129" s="137"/>
      <c r="H129" s="114"/>
      <c r="J129" s="114"/>
      <c r="K129" s="106" t="str">
        <f t="shared" si="1"/>
        <v/>
      </c>
      <c r="L129" s="98"/>
      <c r="M129" s="127"/>
      <c r="R129" s="119"/>
    </row>
    <row r="130" spans="2:18" x14ac:dyDescent="0.25">
      <c r="B130" s="134" t="str">
        <f>IF(AND(G130&lt;&gt;"",H130&gt;0,I130&lt;&gt;"",J130&lt;&gt;0,K130&lt;&gt;0),COUNT($B$11:B129)+1,"")</f>
        <v/>
      </c>
      <c r="C130" s="121"/>
      <c r="D130" s="121"/>
      <c r="E130" s="47"/>
      <c r="F130" s="68"/>
      <c r="G130" s="137"/>
      <c r="H130" s="114"/>
      <c r="J130" s="114"/>
      <c r="K130" s="106" t="str">
        <f t="shared" si="1"/>
        <v/>
      </c>
      <c r="L130" s="98"/>
      <c r="M130" s="127"/>
      <c r="R130" s="119"/>
    </row>
    <row r="131" spans="2:18" x14ac:dyDescent="0.25">
      <c r="B131" s="134" t="str">
        <f>IF(AND(G131&lt;&gt;"",H131&gt;0,I131&lt;&gt;"",J131&lt;&gt;0,K131&lt;&gt;0),COUNT($B$11:B130)+1,"")</f>
        <v/>
      </c>
      <c r="C131" s="121"/>
      <c r="D131" s="121"/>
      <c r="E131" s="47"/>
      <c r="F131" s="68"/>
      <c r="G131" s="137"/>
      <c r="H131" s="114"/>
      <c r="J131" s="114"/>
      <c r="K131" s="106" t="str">
        <f t="shared" si="1"/>
        <v/>
      </c>
      <c r="L131" s="98"/>
      <c r="M131" s="127"/>
      <c r="R131" s="119"/>
    </row>
    <row r="132" spans="2:18" x14ac:dyDescent="0.25">
      <c r="B132" s="134" t="str">
        <f>IF(AND(G132&lt;&gt;"",H132&gt;0,I132&lt;&gt;"",J132&lt;&gt;0,K132&lt;&gt;0),COUNT($B$11:B131)+1,"")</f>
        <v/>
      </c>
      <c r="C132" s="121"/>
      <c r="D132" s="121"/>
      <c r="E132" s="47"/>
      <c r="F132" s="68"/>
      <c r="G132" s="137"/>
      <c r="H132" s="114"/>
      <c r="J132" s="114"/>
      <c r="K132" s="106" t="str">
        <f t="shared" si="1"/>
        <v/>
      </c>
      <c r="L132" s="98"/>
      <c r="M132" s="127"/>
      <c r="R132" s="119"/>
    </row>
    <row r="133" spans="2:18" x14ac:dyDescent="0.25">
      <c r="B133" s="134" t="str">
        <f>IF(AND(G133&lt;&gt;"",H133&gt;0,I133&lt;&gt;"",J133&lt;&gt;0,K133&lt;&gt;0),COUNT($B$11:B132)+1,"")</f>
        <v/>
      </c>
      <c r="C133" s="121"/>
      <c r="D133" s="121"/>
      <c r="E133" s="47"/>
      <c r="F133" s="68"/>
      <c r="G133" s="136"/>
      <c r="H133" s="114"/>
      <c r="J133" s="114"/>
      <c r="K133" s="106" t="str">
        <f t="shared" si="1"/>
        <v/>
      </c>
      <c r="L133" s="98"/>
      <c r="M133" s="127"/>
      <c r="R133" s="119"/>
    </row>
    <row r="134" spans="2:18" x14ac:dyDescent="0.25">
      <c r="B134" s="134" t="str">
        <f>IF(AND(G134&lt;&gt;"",H134&gt;0,I134&lt;&gt;"",J134&lt;&gt;0,K134&lt;&gt;0),COUNT($B$11:B133)+1,"")</f>
        <v/>
      </c>
      <c r="C134" s="40"/>
      <c r="D134" s="121"/>
      <c r="E134" s="47"/>
      <c r="F134" s="68"/>
      <c r="G134" s="136"/>
      <c r="H134" s="114"/>
      <c r="J134" s="114"/>
      <c r="K134" s="106" t="str">
        <f t="shared" si="1"/>
        <v/>
      </c>
      <c r="L134" s="98"/>
      <c r="M134" s="127"/>
      <c r="R134" s="119"/>
    </row>
    <row r="135" spans="2:18" x14ac:dyDescent="0.25">
      <c r="B135" s="134" t="str">
        <f>IF(AND(G135&lt;&gt;"",H135&gt;0,I135&lt;&gt;"",J135&lt;&gt;0,K135&lt;&gt;0),COUNT($B$11:B134)+1,"")</f>
        <v/>
      </c>
      <c r="C135" s="128"/>
      <c r="D135" s="122"/>
      <c r="E135" s="47"/>
      <c r="F135" s="68"/>
      <c r="G135" s="135"/>
      <c r="H135" s="114"/>
      <c r="I135" s="129"/>
      <c r="J135" s="114"/>
      <c r="K135" s="106" t="str">
        <f t="shared" si="1"/>
        <v/>
      </c>
      <c r="L135" s="98"/>
      <c r="M135" s="130"/>
      <c r="N135" s="131"/>
      <c r="O135" s="132"/>
      <c r="P135" s="132"/>
      <c r="Q135" s="132"/>
      <c r="R135" s="133"/>
    </row>
    <row r="136" spans="2:18" x14ac:dyDescent="0.25">
      <c r="E136" s="122"/>
      <c r="F136" s="123"/>
      <c r="J136" s="124"/>
      <c r="K136" s="125" t="str">
        <f t="shared" si="1"/>
        <v/>
      </c>
      <c r="L136" s="126"/>
    </row>
    <row r="137" spans="2:18" x14ac:dyDescent="0.25">
      <c r="J137" s="114"/>
      <c r="K137" s="106" t="str">
        <f t="shared" si="1"/>
        <v/>
      </c>
      <c r="L137" s="98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phoneticPr fontId="31" type="noConversion"/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xr:uid="{00000000-0002-0000-0100-000005000000}">
          <x14:formula1>
            <xm:f>base!$I$3:$I$127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8000000}">
          <x14:formula1>
            <xm:f>base!$I$3:$I$127</xm:f>
          </x14:formula1>
          <xm:sqref>I12:I1048576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9000000}">
          <x14:formula1>
            <xm:f>base!$N$2:$N$37</xm:f>
          </x14:formula1>
          <xm:sqref>D12:D1048576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>
      <selection activeCell="A13" sqref="A13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62" t="s">
        <v>3679</v>
      </c>
      <c r="B1" s="163"/>
      <c r="C1" s="163"/>
      <c r="D1" s="163"/>
      <c r="E1" s="163"/>
      <c r="F1" s="163"/>
      <c r="G1" s="163"/>
      <c r="H1" s="164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94" t="str">
        <f>IF(Identificação!B2=0,"",Identificação!B2)</f>
        <v>Concorrência Lei 14.133/21 Eletrônica</v>
      </c>
      <c r="D2" s="194"/>
      <c r="E2" s="28" t="s">
        <v>151</v>
      </c>
      <c r="F2" s="29">
        <f>IF(Identificação!E2=0,"",Identificação!E2)</f>
        <v>1</v>
      </c>
      <c r="G2" s="28" t="s">
        <v>152</v>
      </c>
      <c r="H2" s="30">
        <f>IF(Identificação!G2=0,"",Identificação!G2)</f>
        <v>2026</v>
      </c>
      <c r="I2" s="103"/>
      <c r="J2" s="103"/>
      <c r="K2" s="2"/>
    </row>
    <row r="3" spans="1:12" s="27" customFormat="1" ht="30.75" customHeight="1" thickBot="1" x14ac:dyDescent="0.3">
      <c r="A3" s="171" t="s">
        <v>153</v>
      </c>
      <c r="B3" s="172"/>
      <c r="C3" s="173" t="str">
        <f>IF(Identificação!B3=0,"",Identificação!B3)</f>
        <v>contratação de empresa para a prestação de serviços no regime de empreitada por menor preço global, compreendendo material, mão de obra e equipamentos, para a execução de obra de  manutenção do Prédio da Unidade Básica de Saúde de Lajeado Bonito, neste município</v>
      </c>
      <c r="D3" s="173"/>
      <c r="E3" s="173"/>
      <c r="F3" s="173"/>
      <c r="G3" s="173"/>
      <c r="H3" s="174"/>
      <c r="I3" s="103"/>
      <c r="J3" s="103"/>
    </row>
    <row r="4" spans="1:12" s="27" customFormat="1" ht="15.75" thickBot="1" x14ac:dyDescent="0.3">
      <c r="A4" s="18" t="s">
        <v>3791</v>
      </c>
      <c r="B4" s="26"/>
      <c r="C4" s="158"/>
      <c r="D4" s="158"/>
      <c r="E4" s="158"/>
      <c r="F4" s="158"/>
      <c r="G4" s="22" t="s">
        <v>3753</v>
      </c>
      <c r="H4" s="79"/>
      <c r="I4" s="103"/>
      <c r="J4" s="103"/>
    </row>
    <row r="5" spans="1:12" s="27" customFormat="1" ht="15.75" thickBot="1" x14ac:dyDescent="0.3">
      <c r="A5" s="15" t="s">
        <v>169</v>
      </c>
      <c r="B5" s="22"/>
      <c r="C5" s="195" t="str">
        <f>IF(Identificação!B5=0,"",Identificação!B5)</f>
        <v>Obras e Serviços de Engenharia</v>
      </c>
      <c r="D5" s="196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92">
        <f>SUMIFS(H12:H39953,B12:B39953,"&gt;0",H12:H39953,"&lt;&gt;0")</f>
        <v>0</v>
      </c>
      <c r="D6" s="193"/>
      <c r="E6" s="5"/>
      <c r="F6" s="5"/>
      <c r="G6" s="6"/>
      <c r="I6" s="103"/>
      <c r="J6" s="103"/>
    </row>
    <row r="7" spans="1:12" s="27" customFormat="1" x14ac:dyDescent="0.25">
      <c r="A7" s="89" t="s">
        <v>3821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3942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82" t="s">
        <v>3754</v>
      </c>
      <c r="B10" s="182" t="s">
        <v>3755</v>
      </c>
      <c r="C10" s="182" t="s">
        <v>3677</v>
      </c>
      <c r="D10" s="184" t="s">
        <v>3756</v>
      </c>
      <c r="E10" s="190" t="s">
        <v>171</v>
      </c>
      <c r="F10" s="191"/>
      <c r="G10" s="191"/>
      <c r="H10" s="191"/>
      <c r="I10" s="191"/>
      <c r="J10" s="191"/>
      <c r="K10" s="191"/>
    </row>
    <row r="11" spans="1:12" customFormat="1" ht="45" x14ac:dyDescent="0.25">
      <c r="A11" s="183"/>
      <c r="B11" s="183"/>
      <c r="C11" s="183"/>
      <c r="D11" s="185"/>
      <c r="E11" s="53" t="s">
        <v>3757</v>
      </c>
      <c r="F11" s="23" t="s">
        <v>3758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 t="str">
        <f>'Orçamento-base'!B12</f>
        <v/>
      </c>
      <c r="C12" s="66" t="str">
        <f>IF('Orçamento-base'!C12&gt;0,'Orçamento-base'!C12,"")</f>
        <v>1.</v>
      </c>
      <c r="D12" s="54" t="str">
        <f>IF('Orçamento-base'!G12&gt;0,'Orçamento-base'!G12,"")</f>
        <v xml:space="preserve"> Reforma do prédio público da UBS Lajeado Bonito</v>
      </c>
      <c r="E12" s="116" t="str">
        <f>IF('Orçamento-base'!H12&gt;0,'Orçamento-base'!H12,"")</f>
        <v/>
      </c>
      <c r="F12" s="54" t="str">
        <f>IF('Orçamento-base'!I12&gt;0,'Orçamento-base'!I12,"")</f>
        <v/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 t="str">
        <f>'Orçamento-base'!B13</f>
        <v/>
      </c>
      <c r="C13" s="66" t="str">
        <f>IF('Orçamento-base'!C13&gt;0,'Orçamento-base'!C13,"")</f>
        <v>1.1.</v>
      </c>
      <c r="D13" s="54" t="str">
        <f>IF('Orçamento-base'!G13&gt;0,'Orçamento-base'!G13,"")</f>
        <v>Reforma UBS - Lajeado</v>
      </c>
      <c r="E13" s="116" t="str">
        <f>IF('Orçamento-base'!H13&gt;0,'Orçamento-base'!H13,"")</f>
        <v/>
      </c>
      <c r="F13" s="54" t="str">
        <f>IF('Orçamento-base'!I13&gt;0,'Orçamento-base'!I13,"")</f>
        <v/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3790</v>
      </c>
      <c r="C1" s="86" t="s">
        <v>177</v>
      </c>
      <c r="D1" s="86" t="s">
        <v>3799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3789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3789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3789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3789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3789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3810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3804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3820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3817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3818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3805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3819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3803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3811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3806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3808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3807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3809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3815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3813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3814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3812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3789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3789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3789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3789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3789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3810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3804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3820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3817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3818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3805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3819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3803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3811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3806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3808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3807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3809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3815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3813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3814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3812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3796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3797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3798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3786</v>
      </c>
      <c r="C1" s="72" t="s">
        <v>177</v>
      </c>
      <c r="D1" s="72" t="s">
        <v>3787</v>
      </c>
      <c r="E1" s="72" t="s">
        <v>3788</v>
      </c>
      <c r="F1" s="75" t="s">
        <v>169</v>
      </c>
      <c r="G1" s="72" t="s">
        <v>3790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67" workbookViewId="0">
      <selection activeCell="K83" sqref="K83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3816</v>
      </c>
      <c r="F1" s="82" t="s">
        <v>178</v>
      </c>
      <c r="I1" s="109" t="s">
        <v>3746</v>
      </c>
      <c r="J1" s="109" t="s">
        <v>3745</v>
      </c>
      <c r="K1" s="82" t="s">
        <v>1</v>
      </c>
      <c r="L1" s="82" t="s">
        <v>169</v>
      </c>
      <c r="M1" s="82" t="s">
        <v>3688</v>
      </c>
      <c r="N1" s="82" t="s">
        <v>3778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4028</v>
      </c>
      <c r="J2" s="11" t="s">
        <v>4029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" t="s">
        <v>3848</v>
      </c>
      <c r="J3" s="11" t="s">
        <v>3849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3825</v>
      </c>
      <c r="J4" s="11" t="s">
        <v>3824</v>
      </c>
      <c r="K4" s="84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3894</v>
      </c>
      <c r="J5" s="11" t="s">
        <v>3894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3827</v>
      </c>
      <c r="J6" s="11" t="s">
        <v>3826</v>
      </c>
      <c r="K6" t="s">
        <v>4002</v>
      </c>
      <c r="L6" t="s">
        <v>3685</v>
      </c>
      <c r="N6" t="s">
        <v>3995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3" t="s">
        <v>3895</v>
      </c>
      <c r="J7" s="11" t="s">
        <v>3896</v>
      </c>
      <c r="K7" t="s">
        <v>4003</v>
      </c>
      <c r="L7" t="s">
        <v>3680</v>
      </c>
      <c r="N7" t="s">
        <v>3983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" t="s">
        <v>3704</v>
      </c>
      <c r="J8" s="11" t="s">
        <v>3705</v>
      </c>
      <c r="K8" t="s">
        <v>8</v>
      </c>
      <c r="L8" t="s">
        <v>170</v>
      </c>
      <c r="N8" t="s">
        <v>4008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3831</v>
      </c>
      <c r="J9" s="11" t="s">
        <v>3830</v>
      </c>
      <c r="K9" t="s">
        <v>4</v>
      </c>
      <c r="L9" t="s">
        <v>3681</v>
      </c>
      <c r="N9" t="s">
        <v>3996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3822</v>
      </c>
      <c r="J10" s="11" t="s">
        <v>3823</v>
      </c>
      <c r="K10" t="s">
        <v>3980</v>
      </c>
      <c r="L10" t="s">
        <v>3687</v>
      </c>
      <c r="N10" t="s">
        <v>3930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3897</v>
      </c>
      <c r="J11" s="11" t="s">
        <v>3898</v>
      </c>
      <c r="K11" t="s">
        <v>3981</v>
      </c>
      <c r="N11" t="s">
        <v>4010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3834</v>
      </c>
      <c r="J12" s="11" t="s">
        <v>3835</v>
      </c>
      <c r="K12" t="s">
        <v>3959</v>
      </c>
      <c r="N12" t="s">
        <v>4033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3833</v>
      </c>
      <c r="J13" s="11" t="s">
        <v>3832</v>
      </c>
      <c r="K13" t="s">
        <v>3960</v>
      </c>
      <c r="N13" t="s">
        <v>3800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3838</v>
      </c>
      <c r="J14" s="11" t="s">
        <v>3836</v>
      </c>
      <c r="K14" t="s">
        <v>5</v>
      </c>
      <c r="N14" t="s">
        <v>4011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3938</v>
      </c>
      <c r="J15" s="11" t="s">
        <v>3939</v>
      </c>
      <c r="K15" t="s">
        <v>6</v>
      </c>
      <c r="N15" t="s">
        <v>3801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3" t="s">
        <v>3828</v>
      </c>
      <c r="J16" s="11" t="s">
        <v>3829</v>
      </c>
      <c r="K16" t="s">
        <v>4004</v>
      </c>
      <c r="N16" t="s">
        <v>3777</v>
      </c>
    </row>
    <row r="17" spans="3:14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3706</v>
      </c>
      <c r="J17" s="11" t="s">
        <v>3707</v>
      </c>
      <c r="K17" t="s">
        <v>4005</v>
      </c>
      <c r="N17" t="s">
        <v>3802</v>
      </c>
    </row>
    <row r="18" spans="3:14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" t="s">
        <v>3899</v>
      </c>
      <c r="J18" s="11" t="s">
        <v>3900</v>
      </c>
      <c r="K18" t="s">
        <v>4006</v>
      </c>
      <c r="N18" t="s">
        <v>4009</v>
      </c>
    </row>
    <row r="19" spans="3:14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3843</v>
      </c>
      <c r="J19" s="11" t="s">
        <v>3844</v>
      </c>
      <c r="K19" t="s">
        <v>3962</v>
      </c>
      <c r="N19" t="s">
        <v>3795</v>
      </c>
    </row>
    <row r="20" spans="3:14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3840</v>
      </c>
      <c r="J20" s="11" t="s">
        <v>3840</v>
      </c>
      <c r="K20" t="s">
        <v>3961</v>
      </c>
      <c r="N20" t="s">
        <v>3779</v>
      </c>
    </row>
    <row r="21" spans="3:14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3846</v>
      </c>
      <c r="J21" s="11" t="s">
        <v>3845</v>
      </c>
      <c r="K21" t="s">
        <v>9</v>
      </c>
      <c r="N21" t="s">
        <v>4012</v>
      </c>
    </row>
    <row r="22" spans="3:14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3934</v>
      </c>
      <c r="J22" s="11" t="s">
        <v>3936</v>
      </c>
      <c r="K22" t="s">
        <v>7</v>
      </c>
      <c r="N22" t="s">
        <v>3997</v>
      </c>
    </row>
    <row r="23" spans="3:14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3935</v>
      </c>
      <c r="J23" s="11" t="s">
        <v>3937</v>
      </c>
      <c r="N23" t="s">
        <v>4031</v>
      </c>
    </row>
    <row r="24" spans="3:14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3" t="s">
        <v>3944</v>
      </c>
      <c r="J24" s="11" t="s">
        <v>3945</v>
      </c>
      <c r="N24" t="s">
        <v>4030</v>
      </c>
    </row>
    <row r="25" spans="3:14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" t="s">
        <v>3710</v>
      </c>
      <c r="J25" s="11" t="s">
        <v>3711</v>
      </c>
      <c r="N25" t="s">
        <v>3998</v>
      </c>
    </row>
    <row r="26" spans="3:14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3" t="s">
        <v>3839</v>
      </c>
      <c r="J26" s="11" t="s">
        <v>3837</v>
      </c>
      <c r="N26" t="s">
        <v>3792</v>
      </c>
    </row>
    <row r="27" spans="3:14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4041</v>
      </c>
      <c r="J27" s="11" t="s">
        <v>4042</v>
      </c>
      <c r="N27" t="s">
        <v>3781</v>
      </c>
    </row>
    <row r="28" spans="3:14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3903</v>
      </c>
      <c r="J28" s="11" t="s">
        <v>3904</v>
      </c>
      <c r="N28" t="s">
        <v>3993</v>
      </c>
    </row>
    <row r="29" spans="3:14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3891</v>
      </c>
      <c r="J29" s="11" t="s">
        <v>3892</v>
      </c>
      <c r="N29" t="s">
        <v>4032</v>
      </c>
    </row>
    <row r="30" spans="3:14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3901</v>
      </c>
      <c r="J30" s="11" t="s">
        <v>3902</v>
      </c>
      <c r="N30" t="s">
        <v>3999</v>
      </c>
    </row>
    <row r="31" spans="3:14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" t="s">
        <v>3708</v>
      </c>
      <c r="J31" s="11" t="s">
        <v>3709</v>
      </c>
      <c r="N31" t="s">
        <v>3793</v>
      </c>
    </row>
    <row r="32" spans="3:14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3958</v>
      </c>
      <c r="J32" s="11" t="s">
        <v>3957</v>
      </c>
      <c r="N32" t="s">
        <v>4000</v>
      </c>
    </row>
    <row r="33" spans="3:14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3" t="s">
        <v>3841</v>
      </c>
      <c r="J33" s="11" t="s">
        <v>3842</v>
      </c>
      <c r="N33" t="s">
        <v>4021</v>
      </c>
    </row>
    <row r="34" spans="3:14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" t="s">
        <v>3702</v>
      </c>
      <c r="J34" s="11" t="s">
        <v>18</v>
      </c>
      <c r="N34" t="s">
        <v>3780</v>
      </c>
    </row>
    <row r="35" spans="3:14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3712</v>
      </c>
      <c r="J35" s="11" t="s">
        <v>3712</v>
      </c>
      <c r="N35" t="s">
        <v>3776</v>
      </c>
    </row>
    <row r="36" spans="3:14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4026</v>
      </c>
      <c r="J36" s="11" t="s">
        <v>4027</v>
      </c>
      <c r="N36" t="s">
        <v>4034</v>
      </c>
    </row>
    <row r="37" spans="3:14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3" t="s">
        <v>3847</v>
      </c>
      <c r="J37" s="11" t="s">
        <v>3847</v>
      </c>
      <c r="N37" t="s">
        <v>4001</v>
      </c>
    </row>
    <row r="38" spans="3:14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3713</v>
      </c>
      <c r="J38" s="11" t="s">
        <v>3714</v>
      </c>
      <c r="N38" t="s">
        <v>3775</v>
      </c>
    </row>
    <row r="39" spans="3:14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3782</v>
      </c>
      <c r="J39" s="11" t="s">
        <v>3783</v>
      </c>
      <c r="N39" t="s">
        <v>3984</v>
      </c>
    </row>
    <row r="40" spans="3:14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3967</v>
      </c>
      <c r="J40" s="11" t="s">
        <v>3968</v>
      </c>
      <c r="N40" t="s">
        <v>3794</v>
      </c>
    </row>
    <row r="41" spans="3:14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3715</v>
      </c>
      <c r="J41" s="11" t="s">
        <v>3716</v>
      </c>
    </row>
    <row r="42" spans="3:14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" t="s">
        <v>3717</v>
      </c>
      <c r="J42" s="11" t="s">
        <v>3718</v>
      </c>
    </row>
    <row r="43" spans="3:14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" t="s">
        <v>3905</v>
      </c>
      <c r="J43" s="11" t="s">
        <v>3906</v>
      </c>
    </row>
    <row r="44" spans="3:14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" t="s">
        <v>3907</v>
      </c>
      <c r="J44" s="11" t="s">
        <v>3908</v>
      </c>
    </row>
    <row r="45" spans="3:14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3719</v>
      </c>
      <c r="J45" s="11" t="s">
        <v>3720</v>
      </c>
    </row>
    <row r="46" spans="3:14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3" t="s">
        <v>3854</v>
      </c>
      <c r="J46" s="11" t="s">
        <v>3854</v>
      </c>
    </row>
    <row r="47" spans="3:14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3" t="s">
        <v>3853</v>
      </c>
      <c r="J47" s="11" t="s">
        <v>3852</v>
      </c>
    </row>
    <row r="48" spans="3:14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3" t="s">
        <v>3851</v>
      </c>
      <c r="J48" s="11" t="s">
        <v>3850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" t="s">
        <v>3721</v>
      </c>
      <c r="J49" s="11" t="s">
        <v>3722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3946</v>
      </c>
      <c r="J50" s="11" t="s">
        <v>3947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3974</v>
      </c>
      <c r="J51" s="11" t="s">
        <v>3975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3698</v>
      </c>
      <c r="J52" s="11" t="s">
        <v>14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3723</v>
      </c>
      <c r="J53" s="11" t="s">
        <v>3724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4022</v>
      </c>
      <c r="J54" s="11" t="s">
        <v>4023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3" t="s">
        <v>3879</v>
      </c>
      <c r="J55" s="11" t="s">
        <v>3880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3725</v>
      </c>
      <c r="J56" s="11" t="s">
        <v>3726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3774</v>
      </c>
      <c r="J57" s="11" t="s">
        <v>3771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3796</v>
      </c>
      <c r="G58" s="84" t="s">
        <v>1912</v>
      </c>
      <c r="H58" s="84"/>
      <c r="I58" s="11" t="s">
        <v>3883</v>
      </c>
      <c r="J58" s="11" t="s">
        <v>3884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3940</v>
      </c>
      <c r="J59" s="11" t="s">
        <v>3941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3700</v>
      </c>
      <c r="J60" s="11" t="s">
        <v>16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4013</v>
      </c>
      <c r="J61" s="11" t="s">
        <v>4014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" t="s">
        <v>3727</v>
      </c>
      <c r="J62" s="11" t="s">
        <v>3727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3767</v>
      </c>
      <c r="J63" s="11" t="s">
        <v>3768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3769</v>
      </c>
      <c r="J64" s="11" t="s">
        <v>3770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3909</v>
      </c>
      <c r="J65" s="11" t="s">
        <v>3910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3728</v>
      </c>
      <c r="J66" s="11" t="s">
        <v>3729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3991</v>
      </c>
      <c r="J67" s="11" t="s">
        <v>3992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3697</v>
      </c>
      <c r="J68" s="11" t="s">
        <v>13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3911</v>
      </c>
      <c r="J69" s="11" t="s">
        <v>3912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3" t="s">
        <v>3893</v>
      </c>
      <c r="J70" s="11" t="s">
        <v>3855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3730</v>
      </c>
      <c r="J71" s="11" t="s">
        <v>3731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4015</v>
      </c>
      <c r="J72" s="11" t="s">
        <v>4016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" t="s">
        <v>3694</v>
      </c>
      <c r="J73" s="11" t="s">
        <v>10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" t="s">
        <v>3695</v>
      </c>
      <c r="J74" s="11" t="s">
        <v>11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" t="s">
        <v>4039</v>
      </c>
      <c r="J75" s="11" t="s">
        <v>4040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3976</v>
      </c>
      <c r="J76" s="11" t="s">
        <v>3977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4017</v>
      </c>
      <c r="J77" s="11" t="s">
        <v>4018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3696</v>
      </c>
      <c r="J78" s="11" t="s">
        <v>12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3765</v>
      </c>
      <c r="J79" s="11" t="s">
        <v>3969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3913</v>
      </c>
      <c r="J80" s="11" t="s">
        <v>3914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3972</v>
      </c>
      <c r="J81" s="11" t="s">
        <v>3973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" t="s">
        <v>3887</v>
      </c>
      <c r="J82" s="11" t="s">
        <v>3888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" t="s">
        <v>4037</v>
      </c>
      <c r="J83" s="11" t="s">
        <v>4038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3766</v>
      </c>
      <c r="J84" s="11" t="s">
        <v>3732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" t="s">
        <v>3948</v>
      </c>
      <c r="J85" s="11" t="s">
        <v>3949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3733</v>
      </c>
      <c r="J86" s="11" t="s">
        <v>3734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3" t="s">
        <v>3858</v>
      </c>
      <c r="J87" s="11" t="s">
        <v>3859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3" t="s">
        <v>3856</v>
      </c>
      <c r="J88" s="11" t="s">
        <v>3857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3" t="s">
        <v>3860</v>
      </c>
      <c r="J89" s="11" t="s">
        <v>3861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3986</v>
      </c>
      <c r="J90" s="11" t="s">
        <v>3987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3970</v>
      </c>
      <c r="J91" s="11" t="s">
        <v>3971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" t="s">
        <v>3889</v>
      </c>
      <c r="J92" s="11" t="s">
        <v>3890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" t="s">
        <v>3703</v>
      </c>
      <c r="J93" s="11" t="s">
        <v>19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" t="s">
        <v>3735</v>
      </c>
      <c r="J94" s="11" t="s">
        <v>3735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" t="s">
        <v>3978</v>
      </c>
      <c r="J95" s="11" t="s">
        <v>3979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3784</v>
      </c>
      <c r="J96" s="11" t="s">
        <v>3736</v>
      </c>
    </row>
    <row r="97" spans="3:10" x14ac:dyDescent="0.25">
      <c r="C97" s="83">
        <v>736</v>
      </c>
      <c r="D97" s="83" t="s">
        <v>3789</v>
      </c>
      <c r="E97" s="83">
        <v>6</v>
      </c>
      <c r="F97" s="83" t="s">
        <v>280</v>
      </c>
      <c r="G97" s="84" t="s">
        <v>1951</v>
      </c>
      <c r="H97" s="84"/>
      <c r="I97" s="11" t="s">
        <v>3989</v>
      </c>
      <c r="J97" s="11" t="s">
        <v>3990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" t="s">
        <v>3915</v>
      </c>
      <c r="J98" s="11" t="s">
        <v>3916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" t="s">
        <v>3917</v>
      </c>
      <c r="J99" s="11" t="s">
        <v>3918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3919</v>
      </c>
      <c r="J100" s="11" t="s">
        <v>3920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3862</v>
      </c>
      <c r="J101" s="11" t="s">
        <v>3863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" t="s">
        <v>3885</v>
      </c>
      <c r="J102" s="11" t="s">
        <v>3886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3864</v>
      </c>
      <c r="J103" s="11" t="s">
        <v>3865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" t="s">
        <v>3737</v>
      </c>
      <c r="J104" s="11" t="s">
        <v>3738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" t="s">
        <v>3921</v>
      </c>
      <c r="J105" s="11" t="s">
        <v>3922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3950</v>
      </c>
      <c r="J106" s="11" t="s">
        <v>3951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3739</v>
      </c>
      <c r="J107" s="11" t="s">
        <v>3740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3" t="s">
        <v>3866</v>
      </c>
      <c r="J108" s="11" t="s">
        <v>3923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3772</v>
      </c>
      <c r="J109" s="11" t="s">
        <v>3773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3" t="s">
        <v>3867</v>
      </c>
      <c r="J110" s="11" t="s">
        <v>3868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3954</v>
      </c>
      <c r="J111" s="11" t="s">
        <v>3955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 t="s">
        <v>3869</v>
      </c>
      <c r="J112" s="11" t="s">
        <v>3870</v>
      </c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 s="113" t="s">
        <v>3871</v>
      </c>
      <c r="J113" s="11" t="s">
        <v>3924</v>
      </c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 s="11" t="s">
        <v>3699</v>
      </c>
      <c r="J114" s="11" t="s">
        <v>15</v>
      </c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 s="11" t="s">
        <v>3741</v>
      </c>
      <c r="J115" s="11" t="s">
        <v>3742</v>
      </c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 s="113" t="s">
        <v>3878</v>
      </c>
      <c r="J116" s="11" t="s">
        <v>3877</v>
      </c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 s="11" t="s">
        <v>4024</v>
      </c>
      <c r="J117" s="11" t="s">
        <v>4025</v>
      </c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 s="113" t="s">
        <v>3876</v>
      </c>
      <c r="J118" s="11" t="s">
        <v>3876</v>
      </c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 s="113" t="s">
        <v>3925</v>
      </c>
      <c r="J119" s="11" t="s">
        <v>3926</v>
      </c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 s="113" t="s">
        <v>3927</v>
      </c>
      <c r="J120" s="11" t="s">
        <v>3928</v>
      </c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 s="113" t="s">
        <v>3952</v>
      </c>
      <c r="J121" s="11" t="s">
        <v>3953</v>
      </c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  <c r="I122" s="113" t="s">
        <v>3963</v>
      </c>
      <c r="J122" s="11" t="s">
        <v>3964</v>
      </c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  <c r="I123" s="113" t="s">
        <v>3872</v>
      </c>
      <c r="J123" s="11" t="s">
        <v>3873</v>
      </c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  <c r="I124" s="113" t="s">
        <v>3874</v>
      </c>
      <c r="J124" s="11" t="s">
        <v>3875</v>
      </c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  <c r="I125" s="11" t="s">
        <v>3693</v>
      </c>
      <c r="J125" s="11" t="s">
        <v>3748</v>
      </c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  <c r="I126" s="11" t="s">
        <v>3701</v>
      </c>
      <c r="J126" s="11" t="s">
        <v>17</v>
      </c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  <c r="I127" s="11" t="s">
        <v>4035</v>
      </c>
      <c r="J127" s="11" t="s">
        <v>4036</v>
      </c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  <c r="I128" s="11" t="s">
        <v>3988</v>
      </c>
      <c r="J128" s="11" t="s">
        <v>3929</v>
      </c>
    </row>
    <row r="129" spans="3:10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  <c r="I129" s="11" t="s">
        <v>4019</v>
      </c>
      <c r="J129" s="11" t="s">
        <v>4020</v>
      </c>
    </row>
    <row r="130" spans="3:10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  <c r="I130" s="11" t="s">
        <v>3965</v>
      </c>
      <c r="J130" s="11" t="s">
        <v>3966</v>
      </c>
    </row>
    <row r="131" spans="3:10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  <c r="I131" s="11" t="s">
        <v>3743</v>
      </c>
      <c r="J131" s="11" t="s">
        <v>3744</v>
      </c>
    </row>
    <row r="132" spans="3:10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  <c r="I132" s="113" t="s">
        <v>3881</v>
      </c>
      <c r="J132" s="11" t="s">
        <v>3882</v>
      </c>
    </row>
    <row r="133" spans="3:10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  <c r="I133"/>
      <c r="J133"/>
    </row>
    <row r="134" spans="3:10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  <c r="I134"/>
      <c r="J134"/>
    </row>
    <row r="135" spans="3:10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10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10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10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10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10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10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10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10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10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3797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3798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3817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3818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3819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3820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3803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3804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3805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3806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3807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3808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3809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3810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3811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3812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3813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3814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3815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I4:J132">
    <sortCondition ref="I4:I13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2026-04-10T12:48:14Z</dcterms:modified>
</cp:coreProperties>
</file>