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7D60EDF1-CCD1-4D04-9122-77001C18A46C}" xr6:coauthVersionLast="47" xr6:coauthVersionMax="47" xr10:uidLastSave="{00000000-0000-0000-0000-000000000000}"/>
  <bookViews>
    <workbookView xWindow="-120" yWindow="-120" windowWidth="29040" windowHeight="1572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F15" i="6"/>
  <c r="H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A31" i="6"/>
  <c r="B31" i="6"/>
  <c r="C31" i="6"/>
  <c r="D31" i="6"/>
  <c r="E31" i="6"/>
  <c r="F31" i="6"/>
  <c r="H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F35" i="6"/>
  <c r="H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F46" i="6"/>
  <c r="H46" i="6"/>
  <c r="A47" i="6"/>
  <c r="B47" i="6"/>
  <c r="C47" i="6"/>
  <c r="D47" i="6"/>
  <c r="E47" i="6"/>
  <c r="F47" i="6"/>
  <c r="H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F50" i="6"/>
  <c r="H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H52" i="6"/>
  <c r="A53" i="6"/>
  <c r="B53" i="6"/>
  <c r="C53" i="6"/>
  <c r="D53" i="6"/>
  <c r="E53" i="6"/>
  <c r="F53" i="6"/>
  <c r="H53" i="6"/>
  <c r="A54" i="6"/>
  <c r="B54" i="6"/>
  <c r="C54" i="6"/>
  <c r="D54" i="6"/>
  <c r="E54" i="6"/>
  <c r="F54" i="6"/>
  <c r="H54" i="6"/>
  <c r="A55" i="6"/>
  <c r="B55" i="6"/>
  <c r="C55" i="6"/>
  <c r="D55" i="6"/>
  <c r="E55" i="6"/>
  <c r="F55" i="6"/>
  <c r="H55" i="6"/>
  <c r="A56" i="6"/>
  <c r="B56" i="6"/>
  <c r="C56" i="6"/>
  <c r="D56" i="6"/>
  <c r="E56" i="6"/>
  <c r="H56" i="6" s="1"/>
  <c r="F56" i="6"/>
  <c r="A57" i="6"/>
  <c r="B57" i="6"/>
  <c r="C57" i="6"/>
  <c r="D57" i="6"/>
  <c r="E57" i="6"/>
  <c r="F57" i="6"/>
  <c r="H57" i="6"/>
  <c r="A58" i="6"/>
  <c r="B58" i="6"/>
  <c r="C58" i="6"/>
  <c r="D58" i="6"/>
  <c r="E58" i="6"/>
  <c r="F58" i="6"/>
  <c r="H58" i="6"/>
  <c r="A59" i="6"/>
  <c r="B59" i="6"/>
  <c r="C59" i="6"/>
  <c r="D59" i="6"/>
  <c r="E59" i="6"/>
  <c r="H59" i="6" s="1"/>
  <c r="F59" i="6"/>
  <c r="A60" i="6"/>
  <c r="B60" i="6"/>
  <c r="C60" i="6"/>
  <c r="D60" i="6"/>
  <c r="E60" i="6"/>
  <c r="H60" i="6" s="1"/>
  <c r="F60" i="6"/>
  <c r="A61" i="6"/>
  <c r="B61" i="6"/>
  <c r="C61" i="6"/>
  <c r="D61" i="6"/>
  <c r="E61" i="6"/>
  <c r="F61" i="6"/>
  <c r="H61" i="6"/>
  <c r="A62" i="6"/>
  <c r="B62" i="6"/>
  <c r="C62" i="6"/>
  <c r="D62" i="6"/>
  <c r="E62" i="6"/>
  <c r="F62" i="6"/>
  <c r="H62" i="6"/>
  <c r="A63" i="6"/>
  <c r="B63" i="6"/>
  <c r="C63" i="6"/>
  <c r="D63" i="6"/>
  <c r="E63" i="6"/>
  <c r="H63" i="6" s="1"/>
  <c r="F63" i="6"/>
  <c r="A64" i="6"/>
  <c r="B64" i="6"/>
  <c r="C64" i="6"/>
  <c r="D64" i="6"/>
  <c r="E64" i="6"/>
  <c r="F64" i="6"/>
  <c r="H64" i="6"/>
  <c r="A65" i="6"/>
  <c r="B65" i="6"/>
  <c r="C65" i="6"/>
  <c r="D65" i="6"/>
  <c r="E65" i="6"/>
  <c r="F65" i="6"/>
  <c r="H65" i="6"/>
  <c r="A66" i="6"/>
  <c r="B66" i="6"/>
  <c r="C66" i="6"/>
  <c r="D66" i="6"/>
  <c r="E66" i="6"/>
  <c r="F66" i="6"/>
  <c r="H66" i="6"/>
  <c r="A67" i="6"/>
  <c r="B67" i="6"/>
  <c r="C67" i="6"/>
  <c r="D67" i="6"/>
  <c r="E67" i="6"/>
  <c r="F67" i="6"/>
  <c r="H67" i="6"/>
  <c r="A68" i="6"/>
  <c r="B68" i="6"/>
  <c r="C68" i="6"/>
  <c r="D68" i="6"/>
  <c r="E68" i="6"/>
  <c r="F68" i="6"/>
  <c r="H68" i="6"/>
  <c r="A69" i="6"/>
  <c r="B69" i="6"/>
  <c r="C69" i="6"/>
  <c r="D69" i="6"/>
  <c r="E69" i="6"/>
  <c r="F69" i="6"/>
  <c r="H69" i="6"/>
  <c r="A70" i="6"/>
  <c r="B70" i="6"/>
  <c r="C70" i="6"/>
  <c r="D70" i="6"/>
  <c r="E70" i="6"/>
  <c r="F70" i="6"/>
  <c r="H70" i="6"/>
  <c r="A71" i="6"/>
  <c r="B71" i="6"/>
  <c r="C71" i="6"/>
  <c r="D71" i="6"/>
  <c r="E71" i="6"/>
  <c r="F71" i="6"/>
  <c r="H71" i="6"/>
  <c r="A72" i="6"/>
  <c r="B72" i="6"/>
  <c r="C72" i="6"/>
  <c r="D72" i="6"/>
  <c r="E72" i="6"/>
  <c r="F72" i="6"/>
  <c r="H72" i="6"/>
  <c r="A73" i="6"/>
  <c r="B73" i="6"/>
  <c r="C73" i="6"/>
  <c r="D73" i="6"/>
  <c r="E73" i="6"/>
  <c r="F73" i="6"/>
  <c r="H73" i="6"/>
  <c r="A74" i="6"/>
  <c r="B74" i="6"/>
  <c r="C74" i="6"/>
  <c r="D74" i="6"/>
  <c r="E74" i="6"/>
  <c r="F74" i="6"/>
  <c r="H74" i="6"/>
  <c r="A75" i="6"/>
  <c r="B75" i="6"/>
  <c r="C75" i="6"/>
  <c r="D75" i="6"/>
  <c r="E75" i="6"/>
  <c r="F75" i="6"/>
  <c r="H75" i="6"/>
  <c r="A76" i="6"/>
  <c r="B76" i="6"/>
  <c r="C76" i="6"/>
  <c r="D76" i="6"/>
  <c r="E76" i="6"/>
  <c r="H76" i="6" s="1"/>
  <c r="F76" i="6"/>
  <c r="A77" i="6"/>
  <c r="B77" i="6"/>
  <c r="C77" i="6"/>
  <c r="D77" i="6"/>
  <c r="E77" i="6"/>
  <c r="F77" i="6"/>
  <c r="H77" i="6"/>
  <c r="A78" i="6"/>
  <c r="B78" i="6"/>
  <c r="C78" i="6"/>
  <c r="D78" i="6"/>
  <c r="E78" i="6"/>
  <c r="F78" i="6"/>
  <c r="H78" i="6"/>
  <c r="A79" i="6"/>
  <c r="B79" i="6"/>
  <c r="C79" i="6"/>
  <c r="D79" i="6"/>
  <c r="E79" i="6"/>
  <c r="H79" i="6" s="1"/>
  <c r="F79" i="6"/>
  <c r="A80" i="6"/>
  <c r="B80" i="6"/>
  <c r="C80" i="6"/>
  <c r="D80" i="6"/>
  <c r="E80" i="6"/>
  <c r="H80" i="6" s="1"/>
  <c r="F80" i="6"/>
  <c r="A81" i="6"/>
  <c r="B81" i="6"/>
  <c r="C81" i="6"/>
  <c r="D81" i="6"/>
  <c r="E81" i="6"/>
  <c r="F81" i="6"/>
  <c r="H81" i="6"/>
  <c r="A82" i="6"/>
  <c r="B82" i="6"/>
  <c r="C82" i="6"/>
  <c r="D82" i="6"/>
  <c r="E82" i="6"/>
  <c r="F82" i="6"/>
  <c r="H82" i="6"/>
  <c r="A83" i="6"/>
  <c r="B83" i="6"/>
  <c r="C83" i="6"/>
  <c r="D83" i="6"/>
  <c r="E83" i="6"/>
  <c r="H83" i="6" s="1"/>
  <c r="F83" i="6"/>
  <c r="A84" i="6"/>
  <c r="B84" i="6"/>
  <c r="C84" i="6"/>
  <c r="D84" i="6"/>
  <c r="E84" i="6"/>
  <c r="F84" i="6"/>
  <c r="H84" i="6"/>
  <c r="A85" i="6"/>
  <c r="B85" i="6"/>
  <c r="C85" i="6"/>
  <c r="D85" i="6"/>
  <c r="E85" i="6"/>
  <c r="F85" i="6"/>
  <c r="H85" i="6"/>
  <c r="A86" i="6"/>
  <c r="B86" i="6"/>
  <c r="C86" i="6"/>
  <c r="D86" i="6"/>
  <c r="E86" i="6"/>
  <c r="F86" i="6"/>
  <c r="H86" i="6"/>
  <c r="A87" i="6"/>
  <c r="B87" i="6"/>
  <c r="C87" i="6"/>
  <c r="D87" i="6"/>
  <c r="E87" i="6"/>
  <c r="F87" i="6"/>
  <c r="H87" i="6"/>
  <c r="A88" i="6"/>
  <c r="B88" i="6"/>
  <c r="C88" i="6"/>
  <c r="D88" i="6"/>
  <c r="E88" i="6"/>
  <c r="F88" i="6"/>
  <c r="H88" i="6"/>
  <c r="A89" i="6"/>
  <c r="B89" i="6"/>
  <c r="C89" i="6"/>
  <c r="D89" i="6"/>
  <c r="E89" i="6"/>
  <c r="F89" i="6"/>
  <c r="H89" i="6"/>
  <c r="A90" i="6"/>
  <c r="B90" i="6"/>
  <c r="C90" i="6"/>
  <c r="D90" i="6"/>
  <c r="E90" i="6"/>
  <c r="F90" i="6"/>
  <c r="H90" i="6"/>
  <c r="A91" i="6"/>
  <c r="B91" i="6"/>
  <c r="C91" i="6"/>
  <c r="D91" i="6"/>
  <c r="E91" i="6"/>
  <c r="F91" i="6"/>
  <c r="H91" i="6"/>
  <c r="A92" i="6"/>
  <c r="B92" i="6"/>
  <c r="C92" i="6"/>
  <c r="D92" i="6"/>
  <c r="E92" i="6"/>
  <c r="F92" i="6"/>
  <c r="H92" i="6"/>
  <c r="A93" i="6"/>
  <c r="B93" i="6"/>
  <c r="C93" i="6"/>
  <c r="D93" i="6"/>
  <c r="E93" i="6"/>
  <c r="F93" i="6"/>
  <c r="H93" i="6"/>
  <c r="A94" i="6"/>
  <c r="B94" i="6"/>
  <c r="C94" i="6"/>
  <c r="D94" i="6"/>
  <c r="E94" i="6"/>
  <c r="F94" i="6"/>
  <c r="H94" i="6"/>
  <c r="A95" i="6"/>
  <c r="B95" i="6"/>
  <c r="C95" i="6"/>
  <c r="D95" i="6"/>
  <c r="E95" i="6"/>
  <c r="F95" i="6"/>
  <c r="H95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l="1"/>
  <c r="E12" i="6"/>
  <c r="H12" i="6" s="1"/>
  <c r="B14" i="3" l="1"/>
  <c r="B15" i="3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9" i="3"/>
  <c r="E13" i="6"/>
  <c r="H13" i="6" s="1"/>
  <c r="O13" i="3"/>
  <c r="B20" i="3" l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<sst xmlns="http://schemas.openxmlformats.org/spreadsheetml/2006/main" count="15201" uniqueCount="4064">
  <si>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</si>
  <si>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</si>
  <si>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</si>
  <si>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</si>
  <si>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</si>
  <si>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</si>
  <si>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</si>
  <si>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</si>
  <si>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</si>
  <si>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</si>
  <si>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</si>
  <si>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</si>
  <si>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</si>
  <si>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</si>
  <si>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</si>
  <si>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</si>
  <si>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</si>
  <si>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</si>
  <si>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</si>
  <si>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</si>
  <si>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</si>
  <si>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</si>
  <si>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</si>
  <si>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</si>
  <si>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</si>
  <si>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</si>
  <si>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</si>
  <si>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</si>
  <si>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</si>
  <si>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</si>
  <si>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</si>
  <si>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</si>
  <si>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</si>
  <si>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</si>
  <si>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</si>
  <si>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</si>
  <si>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</si>
  <si>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</si>
  <si>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</si>
  <si>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</si>
  <si>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</si>
  <si>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</si>
  <si>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</si>
  <si>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</si>
  <si>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</si>
  <si>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</si>
  <si>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</si>
  <si>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</si>
  <si>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</si>
  <si>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</si>
  <si>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</si>
  <si>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</si>
  <si>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</si>
  <si>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</si>
  <si>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</si>
  <si>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</si>
  <si>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</si>
  <si>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</si>
  <si>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</si>
  <si>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</si>
  <si>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</si>
  <si>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</si>
  <si>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</si>
  <si>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</si>
  <si>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</si>
  <si>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</si>
  <si>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</si>
  <si>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</si>
  <si>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</si>
  <si>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</si>
  <si>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</si>
  <si>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</si>
  <si>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</si>
  <si>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</si>
  <si>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</si>
  <si>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</si>
  <si>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</si>
  <si>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</si>
  <si>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</si>
  <si>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</si>
  <si>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</si>
  <si>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</si>
  <si>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</si>
  <si>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</si>
  <si>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</si>
  <si>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</si>
  <si>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</si>
  <si>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</si>
  <si>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</si>
  <si>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</si>
  <si>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</si>
  <si>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</si>
  <si>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</si>
  <si>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</si>
  <si>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</si>
  <si>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</si>
  <si>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</si>
  <si>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</si>
  <si>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</si>
  <si>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</si>
  <si>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</si>
  <si>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</si>
  <si>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</si>
  <si>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</si>
  <si>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</si>
  <si>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</si>
  <si>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</si>
  <si>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</si>
  <si>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</si>
  <si>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</si>
  <si>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</si>
  <si>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</si>
  <si>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</si>
  <si>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</si>
  <si>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</si>
  <si>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</si>
  <si>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</si>
  <si>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</si>
  <si>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</si>
  <si>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</si>
  <si>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</si>
  <si>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</si>
  <si>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</si>
  <si>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</si>
  <si>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</si>
  <si>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</si>
  <si>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</si>
  <si>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</si>
  <si>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</si>
  <si>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</si>
  <si>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</si>
  <si>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</si>
  <si>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</si>
  <si>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</si>
  <si>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</si>
  <si>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</si>
  <si>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</si>
  <si>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</si>
  <si>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</si>
  <si>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</si>
  <si>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</si>
  <si>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</si>
  <si>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</si>
  <si>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</si>
  <si>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</si>
  <si>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</si>
  <si>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</si>
  <si>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</si>
  <si>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</si>
  <si>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</si>
  <si>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</si>
  <si>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</si>
  <si>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</si>
  <si>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</si>
  <si>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</si>
  <si>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</si>
  <si>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</si>
  <si>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</si>
  <si>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</si>
  <si>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</si>
  <si>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</si>
  <si>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</si>
  <si>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</si>
  <si>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</si>
  <si>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</si>
  <si>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</si>
  <si>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</si>
  <si>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</si>
  <si>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</si>
  <si>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</si>
  <si>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</si>
  <si>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</si>
  <si>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</si>
  <si>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</si>
  <si>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</si>
  <si>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</si>
  <si>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</si>
  <si>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</si>
  <si>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</si>
  <si>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</si>
  <si>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</si>
  <si>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</si>
  <si>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</si>
  <si>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</si>
  <si>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</si>
  <si>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</si>
  <si>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</si>
  <si>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</si>
  <si>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</si>
  <si>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</si>
  <si>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</si>
  <si>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</si>
  <si>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</si>
  <si>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</si>
  <si>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</si>
  <si>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</si>
  <si>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</si>
  <si>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</si>
  <si>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</si>
  <si>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</si>
  <si>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</si>
  <si>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</si>
  <si>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</si>
  <si>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</si>
  <si>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</si>
  <si>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</si>
  <si>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</si>
  <si>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</si>
  <si>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</si>
  <si>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</si>
  <si>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</si>
  <si>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</si>
  <si>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</si>
  <si>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</si>
  <si>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</si>
  <si>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</si>
  <si>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</si>
  <si>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</si>
  <si>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</si>
  <si>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</si>
  <si>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</si>
  <si>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</si>
  <si>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</si>
  <si>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</si>
  <si>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</si>
  <si>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</si>
  <si>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</si>
  <si>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</si>
  <si>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</si>
  <si>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</si>
  <si>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</si>
  <si>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</si>
  <si>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</si>
  <si>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</si>
  <si>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</si>
  <si>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</si>
  <si>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</si>
  <si>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</si>
  <si>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</si>
  <si>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</si>
  <si>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</si>
  <si>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</si>
  <si>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</si>
  <si>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</si>
  <si>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</si>
  <si>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</si>
  <si>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</si>
  <si>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</si>
  <si>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</si>
  <si>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</si>
  <si>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</si>
  <si>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</si>
  <si>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</si>
  <si>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</si>
  <si>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</si>
  <si>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</si>
  <si>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</si>
  <si>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</si>
  <si>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</si>
  <si>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</si>
  <si>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</si>
  <si>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</si>
  <si>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</si>
  <si>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</si>
  <si>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</si>
  <si>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</si>
  <si>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</si>
  <si>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</si>
  <si>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</si>
  <si>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</si>
  <si>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</si>
  <si>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</si>
  <si>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</si>
  <si>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</si>
  <si>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</si>
  <si>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</si>
  <si>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</si>
  <si>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</si>
  <si>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</si>
  <si>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</si>
  <si>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</si>
  <si>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</si>
  <si>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</si>
  <si>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</si>
  <si>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</si>
  <si>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</si>
  <si>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</si>
  <si>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</si>
  <si>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</si>
  <si>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</si>
  <si>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</si>
  <si>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</si>
  <si>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</si>
  <si>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</si>
  <si>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</si>
  <si>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</si>
  <si>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</si>
  <si>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</si>
  <si>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</si>
  <si>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</si>
  <si>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</si>
  <si>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</si>
  <si>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</si>
  <si>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</si>
  <si>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</si>
  <si>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</si>
  <si>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</si>
  <si>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</si>
  <si>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</si>
  <si>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</si>
  <si>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</si>
  <si>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</si>
  <si>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</si>
  <si>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</si>
  <si>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</si>
  <si>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</si>
  <si>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</si>
  <si>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</si>
  <si>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</si>
  <si>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</si>
  <si>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</si>
  <si>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</si>
  <si>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</si>
  <si>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</si>
  <si>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</si>
  <si>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</si>
  <si>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</si>
  <si>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</si>
  <si>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</si>
  <si>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</si>
  <si>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</si>
  <si>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</si>
  <si>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</si>
  <si>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</si>
  <si>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</si>
  <si>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</si>
  <si>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</si>
  <si>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</si>
  <si>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</si>
  <si>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</si>
  <si>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</si>
  <si>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</si>
  <si>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</si>
  <si>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</si>
  <si>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</si>
  <si>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</si>
  <si>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</si>
  <si>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</si>
  <si>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</si>
  <si>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</si>
  <si>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</si>
  <si>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</si>
  <si>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</si>
  <si>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</si>
  <si>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</si>
  <si>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</si>
  <si>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</si>
  <si>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</si>
  <si>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</si>
  <si>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</si>
  <si>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</si>
  <si>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</si>
  <si>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</si>
  <si>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</si>
  <si>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</si>
  <si>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</si>
  <si>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</si>
  <si>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</si>
  <si>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</si>
  <si>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</si>
  <si>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</si>
  <si>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</si>
  <si>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</si>
  <si>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</si>
  <si>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</si>
  <si>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</si>
  <si>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</si>
  <si>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</si>
  <si>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</si>
  <si>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</si>
  <si>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</si>
  <si>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</si>
  <si>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</si>
  <si>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</si>
  <si>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</si>
  <si>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</si>
  <si>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</si>
  <si>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</si>
  <si>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</si>
  <si>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</si>
  <si>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</si>
  <si>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</si>
  <si>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</si>
  <si>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</si>
  <si>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</si>
  <si>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</si>
  <si>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</si>
  <si>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</si>
  <si>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</si>
  <si>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</si>
  <si>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</si>
  <si>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</si>
  <si>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</si>
  <si>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</si>
  <si>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</si>
  <si>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</si>
  <si>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</si>
  <si>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</si>
  <si>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</si>
  <si>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</si>
  <si>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</si>
  <si>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</si>
  <si>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</si>
  <si>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</si>
  <si>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</si>
  <si>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</si>
  <si>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</si>
  <si>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</si>
  <si>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</si>
  <si>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</si>
  <si>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</si>
  <si>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</si>
  <si>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</si>
  <si>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</si>
  <si>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</si>
  <si>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</si>
  <si>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</si>
  <si>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</si>
  <si>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</si>
  <si>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</si>
  <si>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</si>
  <si>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</si>
  <si>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</si>
  <si>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</si>
  <si>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</si>
  <si>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</si>
  <si>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</si>
  <si>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</si>
  <si>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</si>
  <si>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</si>
  <si>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</si>
  <si>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</si>
  <si>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</si>
  <si>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</si>
  <si>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</si>
  <si>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</si>
  <si>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</si>
  <si>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</si>
  <si>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</si>
  <si>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</si>
  <si>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</si>
  <si>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</si>
  <si>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</si>
  <si>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</si>
  <si>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</si>
  <si>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</si>
  <si>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</si>
  <si>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</si>
  <si>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</si>
  <si>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</si>
  <si>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</si>
  <si>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</si>
  <si>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</si>
  <si>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</si>
  <si>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</si>
  <si>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</si>
  <si>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</si>
  <si>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</si>
  <si>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</si>
  <si>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</si>
  <si>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</si>
  <si>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</si>
  <si>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</si>
  <si>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</si>
  <si>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</si>
  <si>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</si>
  <si>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</si>
  <si>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</si>
  <si>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</si>
  <si>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</si>
  <si>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</si>
  <si>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</si>
  <si>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</si>
  <si>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</si>
  <si>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</si>
  <si>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</si>
  <si>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</si>
  <si>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</si>
  <si>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</si>
  <si>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</si>
  <si>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</si>
  <si>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</si>
  <si>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</si>
  <si>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</si>
  <si>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</si>
  <si>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</si>
  <si>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</si>
  <si>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</si>
  <si>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</si>
  <si>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</si>
  <si>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</si>
  <si>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</si>
  <si>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</si>
  <si>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</si>
  <si>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</si>
  <si>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</si>
  <si>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</si>
  <si>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</si>
  <si>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</si>
  <si>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</si>
  <si>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</si>
  <si>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</si>
  <si>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</si>
  <si>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</si>
  <si>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</si>
  <si>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</si>
  <si>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</si>
  <si>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</si>
  <si>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</si>
  <si>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</si>
  <si>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</si>
  <si>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</si>
  <si>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</si>
  <si>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</si>
  <si>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</si>
  <si>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</si>
  <si>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</si>
  <si>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</si>
  <si>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</si>
  <si>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</si>
  <si>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</si>
  <si>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</si>
  <si>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</si>
  <si>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</si>
  <si>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</si>
  <si>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</si>
  <si>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</si>
  <si>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</si>
  <si>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</si>
  <si>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</si>
  <si>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</si>
  <si>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</si>
  <si>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</si>
  <si>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</si>
  <si>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</si>
  <si>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</si>
  <si>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</si>
  <si>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</si>
  <si>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</si>
  <si>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</si>
  <si>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</si>
  <si>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</si>
  <si>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</si>
  <si>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</si>
  <si>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</si>
  <si>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</si>
  <si>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</si>
  <si>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</si>
  <si>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</si>
  <si>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</si>
  <si>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</si>
  <si>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</si>
  <si>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</si>
  <si>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</si>
  <si>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</si>
  <si>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</si>
  <si>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</si>
  <si>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</si>
  <si>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</si>
  <si>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</si>
  <si>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</si>
  <si>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</si>
  <si>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</si>
  <si>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</si>
  <si>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</si>
  <si>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</si>
  <si>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</si>
  <si>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</si>
  <si>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</si>
  <si>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</si>
  <si>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</si>
  <si>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</si>
  <si>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</si>
  <si>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</si>
  <si>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</si>
  <si>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</si>
  <si>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</si>
  <si>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</si>
  <si>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</si>
  <si>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</si>
  <si>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</si>
  <si>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</si>
  <si>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</si>
  <si>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</si>
  <si>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</si>
  <si>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</si>
  <si>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</si>
  <si>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</si>
  <si>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</si>
  <si>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</si>
  <si>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</si>
  <si>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</si>
  <si>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</si>
  <si>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</si>
  <si>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</si>
  <si>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</si>
  <si>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</si>
  <si>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</si>
  <si>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</si>
  <si>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</si>
  <si>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</si>
  <si>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</si>
  <si>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</si>
  <si>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</si>
  <si>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</si>
  <si>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</si>
  <si>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</si>
  <si>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</si>
  <si>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</si>
  <si>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</si>
  <si>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</si>
  <si>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</si>
  <si>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</si>
  <si>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</si>
  <si>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</si>
  <si>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</si>
  <si>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</si>
  <si>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</si>
  <si>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</si>
  <si>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</si>
  <si>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</si>
  <si>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</si>
  <si>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</si>
  <si>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</si>
  <si>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</si>
  <si>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</si>
  <si>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</si>
  <si>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</si>
  <si>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</si>
  <si>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</si>
  <si>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</si>
  <si>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</si>
  <si>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</si>
  <si>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</si>
  <si>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</si>
  <si>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</si>
  <si>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</si>
  <si>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</si>
  <si>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</si>
  <si>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</si>
  <si>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</si>
  <si>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</si>
  <si>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</si>
  <si>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</si>
  <si>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</si>
  <si>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</si>
  <si>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</si>
  <si>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</si>
  <si>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</si>
  <si>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</si>
  <si>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</si>
  <si>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</si>
  <si>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</si>
  <si>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</si>
  <si>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</si>
  <si>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</si>
  <si>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</si>
  <si>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</si>
  <si>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</si>
  <si>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</si>
  <si>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</si>
  <si>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</si>
  <si>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</si>
  <si>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</si>
  <si>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</si>
  <si>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</si>
  <si>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</si>
  <si>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</si>
  <si>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</si>
  <si>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</si>
  <si>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</si>
  <si>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</si>
  <si>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</si>
  <si>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</si>
  <si>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</si>
  <si>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</si>
  <si>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</si>
  <si>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</si>
  <si>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</si>
  <si>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</si>
  <si>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</si>
  <si>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</si>
  <si>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</si>
  <si>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</si>
  <si>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</si>
  <si>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</si>
  <si>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</si>
  <si>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</si>
  <si>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</si>
  <si>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</si>
  <si>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</si>
  <si>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</si>
  <si>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</si>
  <si>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</si>
  <si>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</si>
  <si>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</si>
  <si>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</si>
  <si>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</si>
  <si>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</si>
  <si>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</si>
  <si>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</si>
  <si>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</si>
  <si>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</si>
  <si>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</si>
  <si>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</si>
  <si>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</si>
  <si>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</si>
  <si>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</si>
  <si>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</si>
  <si>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</si>
  <si>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</si>
  <si>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</si>
  <si>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</si>
  <si>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</si>
  <si>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</si>
  <si>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</si>
  <si>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</si>
  <si>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</si>
  <si>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</si>
  <si>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</si>
  <si>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</si>
  <si>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</si>
  <si>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</si>
  <si>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</si>
  <si>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</si>
  <si>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</si>
  <si>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</si>
  <si>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</si>
  <si>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</si>
  <si>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</si>
  <si>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</si>
  <si>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</si>
  <si>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</si>
  <si>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</si>
  <si>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</si>
  <si>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</si>
  <si>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</si>
  <si>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</si>
  <si>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</si>
  <si>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</si>
  <si>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</si>
  <si>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</si>
  <si>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</si>
  <si>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</si>
  <si>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</si>
  <si>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</si>
  <si>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</si>
  <si>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</si>
  <si>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</si>
  <si>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</si>
  <si>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</si>
  <si>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</si>
  <si>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</si>
  <si>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</si>
  <si>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</si>
  <si>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</si>
  <si>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</si>
  <si>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</si>
  <si>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</si>
  <si>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</si>
  <si>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</si>
  <si>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</si>
  <si>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</si>
  <si>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</si>
  <si>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</si>
  <si>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</si>
  <si>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</si>
  <si>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</si>
  <si>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</si>
  <si>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</si>
  <si>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</si>
  <si>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</si>
  <si>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</si>
  <si>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</si>
  <si>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</si>
  <si>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</si>
  <si>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</si>
  <si>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</si>
  <si>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</si>
  <si>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</si>
  <si>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</si>
  <si>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</si>
  <si>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</si>
  <si>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</si>
  <si>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</si>
  <si>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</si>
  <si>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</si>
  <si>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</si>
  <si>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</si>
  <si>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</si>
  <si>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</si>
  <si>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</si>
  <si>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</si>
  <si>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</si>
  <si>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</si>
  <si>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</si>
  <si>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</si>
  <si>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</si>
  <si>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</si>
  <si>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</si>
  <si>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</si>
  <si>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</si>
  <si>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</si>
  <si>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</si>
  <si>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</si>
  <si>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</si>
  <si>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</si>
  <si>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</si>
  <si>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</si>
  <si>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</si>
  <si>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</si>
  <si>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</si>
  <si>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</si>
  <si>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</si>
  <si>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</si>
  <si>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</si>
  <si>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</si>
  <si>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</si>
  <si>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</si>
  <si>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</si>
  <si>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</si>
  <si>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</si>
  <si>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</si>
  <si>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</si>
  <si>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</si>
  <si>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</si>
  <si>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</si>
  <si>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</si>
  <si>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</si>
  <si>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</si>
  <si>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</si>
  <si>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</si>
  <si>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</si>
  <si>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</si>
  <si>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</si>
  <si>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</si>
  <si>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</si>
  <si>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</si>
  <si>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</si>
  <si>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</si>
  <si>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</si>
  <si>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</si>
  <si>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</si>
  <si>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</si>
  <si>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</si>
  <si>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</si>
  <si>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</si>
  <si>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</si>
  <si>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</si>
  <si>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</si>
  <si>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</si>
  <si>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</si>
  <si>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</si>
  <si>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</si>
  <si>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</si>
  <si>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</si>
  <si>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</si>
  <si>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</si>
  <si>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</si>
  <si>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</si>
  <si>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</si>
  <si>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</si>
  <si>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</si>
  <si>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</si>
  <si>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</si>
  <si>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</si>
  <si>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</si>
  <si>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</si>
  <si>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</si>
  <si>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</si>
  <si>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</si>
  <si>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</si>
  <si>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</si>
  <si>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</si>
  <si>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</si>
  <si>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</si>
  <si>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</si>
  <si>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</si>
  <si>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</si>
  <si>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</si>
  <si>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</si>
  <si>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</si>
  <si>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</si>
  <si>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</si>
  <si>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</si>
  <si>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</si>
  <si>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</si>
  <si>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</si>
  <si>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</si>
  <si>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</si>
  <si>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</si>
  <si>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</si>
  <si>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</si>
  <si>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</si>
  <si>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</si>
  <si>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</si>
  <si>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</si>
  <si>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</si>
  <si>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</si>
  <si>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</si>
  <si>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</si>
  <si>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</si>
  <si>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</si>
  <si>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</si>
  <si>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</si>
  <si>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</si>
  <si>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</si>
  <si>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</si>
  <si>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</si>
  <si>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</si>
  <si>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</si>
  <si>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</si>
  <si>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</si>
  <si>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</si>
  <si>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</si>
  <si>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</si>
  <si>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</si>
  <si>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</si>
  <si>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</si>
  <si>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</si>
  <si>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</si>
  <si>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</si>
  <si>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</si>
  <si>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</si>
  <si>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</si>
  <si>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</si>
  <si>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</si>
  <si>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</si>
  <si>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</si>
  <si>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</si>
  <si>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</si>
  <si>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</si>
  <si>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</si>
  <si>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</si>
  <si>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</si>
  <si>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</si>
  <si>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</si>
  <si>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</si>
  <si>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</si>
  <si>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</si>
  <si>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</si>
  <si>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</si>
  <si>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</si>
  <si>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</si>
  <si>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</si>
  <si>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</si>
  <si>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</si>
  <si>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</si>
  <si>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</si>
  <si>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</si>
  <si>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</si>
  <si>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</si>
  <si>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</si>
  <si>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</si>
  <si>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</si>
  <si>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</si>
  <si>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</si>
  <si>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</si>
  <si>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</si>
  <si>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</si>
  <si>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</si>
  <si>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</si>
  <si>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</si>
  <si>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</si>
  <si>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</si>
  <si>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</si>
  <si>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</si>
  <si>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</si>
  <si>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</si>
  <si>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</si>
  <si>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</si>
  <si>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</si>
  <si>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</si>
  <si>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</si>
  <si>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</si>
  <si>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</si>
  <si>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</si>
  <si>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</si>
  <si>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</si>
  <si>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</si>
  <si>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</si>
  <si>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</si>
  <si>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</si>
  <si>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</si>
  <si>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</si>
  <si>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</si>
  <si>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</si>
  <si>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</si>
  <si>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</si>
  <si>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</si>
  <si>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</si>
  <si>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</si>
  <si>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</si>
  <si>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</si>
  <si>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</si>
  <si>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</si>
  <si>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</si>
  <si>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</si>
  <si>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</si>
  <si>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</si>
  <si>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</si>
  <si>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</si>
  <si>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</si>
  <si>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</si>
  <si>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</si>
  <si>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</si>
  <si>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</si>
  <si>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</si>
  <si>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</si>
  <si>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</si>
  <si>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</si>
  <si>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</si>
  <si>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</si>
  <si>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</si>
  <si>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</si>
  <si>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</si>
  <si>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</si>
  <si>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</si>
  <si>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</si>
  <si>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</si>
  <si>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</si>
  <si>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</si>
  <si>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</si>
  <si>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</si>
  <si>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</si>
  <si>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</si>
  <si>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</si>
  <si>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</si>
  <si>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</si>
  <si>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</si>
  <si>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</si>
  <si>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</si>
  <si>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</si>
  <si>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</si>
  <si>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</si>
  <si>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</si>
  <si>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</si>
  <si>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</si>
  <si>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</si>
  <si>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</si>
  <si>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</si>
  <si>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</si>
  <si>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</si>
  <si>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</si>
  <si>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</si>
  <si>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</si>
  <si>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</si>
  <si>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</si>
  <si>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</si>
  <si>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</si>
  <si>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</si>
  <si>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</si>
  <si>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</si>
  <si>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</si>
  <si>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</si>
  <si>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</si>
  <si>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</si>
  <si>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</si>
  <si>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</si>
  <si>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</si>
  <si>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</si>
  <si>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</si>
  <si>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</si>
  <si>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</si>
  <si>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</si>
  <si>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</si>
  <si>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</si>
  <si>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</si>
  <si>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</si>
  <si>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</si>
  <si>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</si>
  <si>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</si>
  <si>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</si>
  <si>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</si>
  <si>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</si>
  <si>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</si>
  <si>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</si>
  <si>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</si>
  <si>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</si>
  <si>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</si>
  <si>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</si>
  <si>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</si>
  <si>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</si>
  <si>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</si>
  <si>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</si>
  <si>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</si>
  <si>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</si>
  <si>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</si>
  <si>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</si>
  <si>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</si>
  <si>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</si>
  <si>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</si>
  <si>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</si>
  <si>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</si>
  <si>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</si>
  <si>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</si>
  <si>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</si>
  <si>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</si>
  <si>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</si>
  <si>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</si>
  <si>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</si>
  <si>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</si>
  <si>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</si>
  <si>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</si>
  <si>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</si>
  <si>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</si>
  <si>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</si>
  <si>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</si>
  <si>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</si>
  <si>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</si>
  <si>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</si>
  <si>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</si>
  <si>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</si>
  <si>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</si>
  <si>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</si>
  <si>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</si>
  <si>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</si>
  <si>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</si>
  <si>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</si>
  <si>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</si>
  <si>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</si>
  <si>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</si>
  <si>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</si>
  <si>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</si>
  <si>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</si>
  <si>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</si>
  <si>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</si>
  <si>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</si>
  <si>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</si>
  <si>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</si>
  <si>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</si>
  <si>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</si>
  <si>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</si>
  <si>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</si>
  <si>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</si>
  <si>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</si>
  <si>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</si>
  <si>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</si>
  <si>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</si>
  <si>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</si>
  <si>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</si>
  <si>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</si>
  <si>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</si>
  <si>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</si>
  <si>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</si>
  <si>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</si>
  <si>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</si>
  <si>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</si>
  <si>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</si>
  <si>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</si>
  <si>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</si>
  <si>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</si>
  <si>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</si>
  <si>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</si>
  <si>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</si>
  <si>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</si>
  <si>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</si>
  <si>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</si>
  <si>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</si>
  <si>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</si>
  <si>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</si>
  <si>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</si>
  <si>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</si>
  <si>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</si>
  <si>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</si>
  <si>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</si>
  <si>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</si>
  <si>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</si>
  <si>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</si>
  <si>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</si>
  <si>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</si>
  <si>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</si>
  <si>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</si>
  <si>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</si>
  <si>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</si>
  <si>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</si>
  <si>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</si>
  <si>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</si>
  <si>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</si>
  <si>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</si>
  <si>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</si>
  <si>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</si>
  <si>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</si>
  <si>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</si>
  <si>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</si>
  <si>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</si>
  <si>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</si>
  <si>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</si>
  <si>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</si>
  <si>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</si>
  <si>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</si>
  <si>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</si>
  <si>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</si>
  <si>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</si>
  <si>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</si>
  <si>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</si>
  <si>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</si>
  <si>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</si>
  <si>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</si>
  <si>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</si>
  <si>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</si>
  <si>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</si>
  <si>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</si>
  <si>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</si>
  <si>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</si>
  <si>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</si>
  <si>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</si>
  <si>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</si>
  <si>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</si>
  <si>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</si>
  <si>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</si>
  <si>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</si>
  <si>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</si>
  <si>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</si>
  <si>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</si>
  <si>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</si>
  <si>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</si>
  <si>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</si>
  <si>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</si>
  <si>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</si>
  <si>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</si>
  <si>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</si>
  <si>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</si>
  <si>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</si>
  <si>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</si>
  <si>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</si>
  <si>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</si>
  <si>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</si>
  <si>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</si>
  <si>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</si>
  <si>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</si>
  <si>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</si>
  <si>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</si>
  <si>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</si>
  <si>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</si>
  <si>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</si>
  <si>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</si>
  <si>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</si>
  <si>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</si>
  <si>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</si>
  <si>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</si>
  <si>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</si>
  <si>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</si>
  <si>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</si>
  <si>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</si>
  <si>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</si>
  <si>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</si>
  <si>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</si>
  <si>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</si>
  <si>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</si>
  <si>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</si>
  <si>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</si>
  <si>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</si>
  <si>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</si>
  <si>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</si>
  <si>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</si>
  <si>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</si>
  <si>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</si>
  <si>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</si>
  <si>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</si>
  <si>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</si>
  <si>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</si>
  <si>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</si>
  <si>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</si>
  <si>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</si>
  <si>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</si>
  <si>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</si>
  <si>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</si>
  <si>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</si>
  <si>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</si>
  <si>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</si>
  <si>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</si>
  <si>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</si>
  <si>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</si>
  <si>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</si>
  <si>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</si>
  <si>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</si>
  <si>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</si>
  <si>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</si>
  <si>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</si>
  <si>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</si>
  <si>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</si>
  <si>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</si>
  <si>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</si>
  <si>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</si>
  <si>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</si>
  <si>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</si>
  <si>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</si>
  <si>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</si>
  <si>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</si>
  <si>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</si>
  <si>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</si>
  <si>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</si>
  <si>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</si>
  <si>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</si>
  <si>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</si>
  <si>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</si>
  <si>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</si>
  <si>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</si>
  <si>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</si>
  <si>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</si>
  <si>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</si>
  <si>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</si>
  <si>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</si>
  <si>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</si>
  <si>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</si>
  <si>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</si>
  <si>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</si>
  <si>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</si>
  <si>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</si>
  <si>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</si>
  <si>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</si>
  <si>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</si>
  <si>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</si>
  <si>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</si>
  <si>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</si>
  <si>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</si>
  <si>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</si>
  <si>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</si>
  <si>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</si>
  <si>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</si>
  <si>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</si>
  <si>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</si>
  <si>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</si>
  <si>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</si>
  <si>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</si>
  <si>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</si>
  <si>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</si>
  <si>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</si>
  <si>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</si>
  <si>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</si>
  <si>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</si>
  <si>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</si>
  <si>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</si>
  <si>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</si>
  <si>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</si>
  <si>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</si>
  <si>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</si>
  <si>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</si>
  <si>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</si>
  <si>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</si>
  <si>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</si>
  <si>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</si>
  <si>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</si>
  <si>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</si>
  <si>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</si>
  <si>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</si>
  <si>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</si>
  <si>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</si>
  <si>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</si>
  <si>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</si>
  <si>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</si>
  <si>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</si>
  <si>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</si>
  <si>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</si>
  <si>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</si>
  <si>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</si>
  <si>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</si>
  <si>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</si>
  <si>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</si>
  <si>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</si>
  <si>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</si>
  <si>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</si>
  <si>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</si>
  <si>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</si>
  <si>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</si>
  <si>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</si>
  <si>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</si>
  <si>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</si>
  <si>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</si>
  <si>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</si>
  <si>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</si>
  <si>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</si>
  <si>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</si>
  <si>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</si>
  <si>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</si>
  <si>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</si>
  <si>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</si>
  <si>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</si>
  <si>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</si>
  <si>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</si>
  <si>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</si>
  <si>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</si>
  <si>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</si>
  <si>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</si>
  <si>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</si>
  <si>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</si>
  <si>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</si>
  <si>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</si>
  <si>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</si>
  <si>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</si>
  <si>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</si>
  <si>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</si>
  <si>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</si>
  <si>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</si>
  <si>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</si>
  <si>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</si>
  <si>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</si>
  <si>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</si>
  <si>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</si>
  <si>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</si>
  <si>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</si>
  <si>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</si>
  <si>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</si>
  <si>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</si>
  <si>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</si>
  <si>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</si>
  <si>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</si>
  <si>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</si>
  <si>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</si>
  <si>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</si>
  <si>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</si>
  <si>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</si>
  <si>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</si>
  <si>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</si>
  <si>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</si>
  <si>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</si>
  <si>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</si>
  <si>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</si>
  <si>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</si>
  <si>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</si>
  <si>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</si>
  <si>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</si>
  <si>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</si>
  <si>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</si>
  <si>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</si>
  <si>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</si>
  <si>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</si>
  <si>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</si>
  <si>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</si>
  <si>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</si>
  <si>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</si>
  <si>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</si>
  <si>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</si>
  <si>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</si>
  <si>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</si>
  <si>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</si>
  <si>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</si>
  <si>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</si>
  <si>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</si>
  <si>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</si>
  <si>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</si>
  <si>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</si>
  <si>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</si>
  <si>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</si>
  <si>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</si>
  <si>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</si>
  <si>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</si>
  <si>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</si>
  <si>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</si>
  <si>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</si>
  <si>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</si>
  <si>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</si>
  <si>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</si>
  <si>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</si>
  <si>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</si>
  <si>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</si>
  <si>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</si>
  <si>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</si>
  <si>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</si>
  <si>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</si>
  <si>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</si>
  <si>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</si>
  <si>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</si>
  <si>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</si>
  <si>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</si>
  <si>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</si>
  <si>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</si>
  <si>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</si>
  <si>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</si>
  <si>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</si>
  <si>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</si>
  <si>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</si>
  <si>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</si>
  <si>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</si>
  <si>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</si>
  <si>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</si>
  <si>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</si>
  <si>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</si>
  <si>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</si>
  <si>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</si>
  <si>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</si>
  <si>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</si>
  <si>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</si>
  <si>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</si>
  <si>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</si>
  <si>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</si>
  <si>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</si>
  <si>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</si>
  <si>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</si>
  <si>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</si>
  <si>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</si>
  <si>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</si>
  <si>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</si>
  <si>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</si>
  <si>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</si>
  <si>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</si>
  <si>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</si>
  <si>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</si>
  <si>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</si>
  <si>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</si>
  <si>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</si>
  <si>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</si>
  <si>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</si>
  <si>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</si>
  <si>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</si>
  <si>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</si>
  <si>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</si>
  <si>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</si>
  <si>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</si>
  <si>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</si>
  <si>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</si>
  <si>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</si>
  <si>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</si>
  <si>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</si>
  <si>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</si>
  <si>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</si>
  <si>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</si>
  <si>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</si>
  <si>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</si>
  <si>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</si>
  <si>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</si>
  <si>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</si>
  <si>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</si>
  <si>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</si>
  <si>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</si>
  <si>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</si>
  <si>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</si>
  <si>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</si>
  <si>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</si>
  <si>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</si>
  <si>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</si>
  <si>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</si>
  <si>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</si>
  <si>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</si>
  <si>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</si>
  <si>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</si>
  <si>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</si>
  <si>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</si>
  <si>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</si>
  <si>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</si>
  <si>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</si>
  <si>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</si>
  <si>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</si>
  <si>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</si>
  <si>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</si>
  <si>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</si>
  <si>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</si>
  <si>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</si>
  <si>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</si>
  <si>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</si>
  <si>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</si>
  <si>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</si>
  <si>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</si>
  <si>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</si>
  <si>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</si>
  <si>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</si>
  <si>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</si>
  <si>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</si>
  <si>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</si>
  <si>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</si>
  <si>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</si>
  <si>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</si>
  <si>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</si>
  <si>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</si>
  <si>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</si>
  <si>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</si>
  <si>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</si>
  <si>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</si>
  <si>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</si>
  <si>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</si>
  <si>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</si>
  <si>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</si>
  <si>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</si>
  <si>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</si>
  <si>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</si>
  <si>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</si>
  <si>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</si>
  <si>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</si>
  <si>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</si>
  <si>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</si>
  <si>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</si>
  <si>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</si>
  <si>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</si>
  <si>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</si>
  <si>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</si>
  <si>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</si>
  <si>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</si>
  <si>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</si>
  <si>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</si>
  <si>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</si>
  <si>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</si>
  <si>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</si>
  <si>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</si>
  <si>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</si>
  <si>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</si>
  <si>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</si>
  <si>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</si>
  <si>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</si>
  <si>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</si>
  <si>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</si>
  <si>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</si>
  <si>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</si>
  <si>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</si>
  <si>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</si>
  <si>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</si>
  <si>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</si>
  <si>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</si>
  <si>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</si>
  <si>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</si>
  <si>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</si>
  <si>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</si>
  <si>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</si>
  <si>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</si>
  <si>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</si>
  <si>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</si>
  <si>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</si>
  <si>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</si>
  <si>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</si>
  <si>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</si>
  <si>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</si>
  <si>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</si>
  <si>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</si>
  <si>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</si>
  <si>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</si>
  <si>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</si>
  <si>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</si>
  <si>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</si>
  <si>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</si>
  <si>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</si>
  <si>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</si>
  <si>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</si>
  <si>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</si>
  <si>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</si>
  <si>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</si>
  <si>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</si>
  <si>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</si>
  <si>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</si>
  <si>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</si>
  <si>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</si>
  <si>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</si>
  <si>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</si>
  <si>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</si>
  <si>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</si>
  <si>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</si>
  <si>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</si>
  <si>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</si>
  <si>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</si>
  <si>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</si>
  <si>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</si>
  <si>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</si>
  <si>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</si>
  <si>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</si>
  <si>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</si>
  <si>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</si>
  <si>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</si>
  <si>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</si>
  <si>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</si>
  <si>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</si>
  <si>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</si>
  <si>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</si>
  <si>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</si>
  <si>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</si>
  <si>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</si>
  <si>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</si>
  <si>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</si>
  <si>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</si>
  <si>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</si>
  <si>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</si>
  <si>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</si>
  <si>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</si>
  <si>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</si>
  <si>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</si>
  <si>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</si>
  <si>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</si>
  <si>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</si>
  <si>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</si>
  <si>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</si>
  <si>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</si>
  <si>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</si>
  <si>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</si>
  <si>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</si>
  <si>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</si>
  <si>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</si>
  <si>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</si>
  <si>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</si>
  <si>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</si>
  <si>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</si>
  <si>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</si>
  <si>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</si>
  <si>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</si>
  <si>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</si>
  <si>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</si>
  <si>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</si>
  <si>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</si>
  <si>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</si>
  <si>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</si>
  <si>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</si>
  <si>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</si>
  <si>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</si>
  <si>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</si>
  <si>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</si>
  <si>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</si>
  <si>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</si>
  <si>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</si>
  <si>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</si>
  <si>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</si>
  <si>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</si>
  <si>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</si>
  <si>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</si>
  <si>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</si>
  <si>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</si>
  <si>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</si>
  <si>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</si>
  <si>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</si>
  <si>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</si>
  <si>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</si>
  <si>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</si>
  <si>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</si>
  <si>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</si>
  <si>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</si>
  <si>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</si>
  <si>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</si>
  <si>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</si>
  <si>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</si>
  <si>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</si>
  <si>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</si>
  <si>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</si>
  <si>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</si>
  <si>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</si>
  <si>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</si>
  <si>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</si>
  <si>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</si>
  <si>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</si>
  <si>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</si>
  <si>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</si>
  <si>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</si>
  <si>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</si>
  <si>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</si>
  <si>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</si>
  <si>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</si>
  <si>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</si>
  <si>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</si>
  <si>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</si>
  <si>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</si>
  <si>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</si>
  <si>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</si>
  <si>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</si>
  <si>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</si>
  <si>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</si>
  <si>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</si>
  <si>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</si>
  <si>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</si>
  <si>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</si>
  <si>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</si>
  <si>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</si>
  <si>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</si>
  <si>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</si>
  <si>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</si>
  <si>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</si>
  <si>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</si>
  <si>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</si>
  <si>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</si>
  <si>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</si>
  <si>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</si>
  <si>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</si>
  <si>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</si>
  <si>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</si>
  <si>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</si>
  <si>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</si>
  <si>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</si>
  <si>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</si>
  <si>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</si>
  <si>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</si>
  <si>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</si>
  <si>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</si>
  <si>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</si>
  <si>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</si>
  <si>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</si>
  <si>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</si>
  <si>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</si>
  <si>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</si>
  <si>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</si>
  <si>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</si>
  <si>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</si>
  <si>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</si>
  <si>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</si>
  <si>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</si>
  <si>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</si>
  <si>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</si>
  <si>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</si>
  <si>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</si>
  <si>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</si>
  <si>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</si>
  <si>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</si>
  <si>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</si>
  <si>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</si>
  <si>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</si>
  <si>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</si>
  <si>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</si>
  <si>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</si>
  <si>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</si>
  <si>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</si>
  <si>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</si>
  <si>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</si>
  <si>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</si>
  <si>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</si>
  <si>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</si>
  <si>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</si>
  <si>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</si>
  <si>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</si>
  <si>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</si>
  <si>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</si>
  <si>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</si>
  <si>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</si>
  <si>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</si>
  <si>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</si>
  <si>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</si>
  <si>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</si>
  <si>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</si>
  <si>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</si>
  <si>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</si>
  <si>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</si>
  <si>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</si>
  <si>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</si>
  <si>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</si>
  <si>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</si>
  <si>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</si>
  <si>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</si>
  <si>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</si>
  <si>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</si>
  <si>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</si>
  <si>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</si>
  <si>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</si>
  <si>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</si>
  <si>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</si>
  <si>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</si>
  <si>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</si>
  <si>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</si>
  <si>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</si>
  <si>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</si>
  <si>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</si>
  <si>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</si>
  <si>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</si>
  <si>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</si>
  <si>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</si>
  <si>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</si>
  <si>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</si>
  <si>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</si>
  <si>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</si>
  <si>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</si>
  <si>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</si>
  <si>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</si>
  <si>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</si>
  <si>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</si>
  <si>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</si>
  <si>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</si>
  <si>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</si>
  <si>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</si>
  <si>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</si>
  <si>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</si>
  <si>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</si>
  <si>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</si>
  <si>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</si>
  <si>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</si>
  <si>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</si>
  <si>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</si>
  <si>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</si>
  <si>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</si>
  <si>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</si>
  <si>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</si>
  <si>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</si>
  <si>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</si>
  <si>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</si>
  <si>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</si>
  <si>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</si>
  <si>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</si>
  <si>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</si>
  <si>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</si>
  <si>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</si>
  <si>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</si>
  <si>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</si>
  <si>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</si>
  <si>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</si>
  <si>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</si>
  <si>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</si>
  <si>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</si>
  <si>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</si>
  <si>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</si>
  <si>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</si>
  <si>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</si>
  <si>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</si>
  <si>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</si>
  <si>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</si>
  <si>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</si>
  <si>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</si>
  <si>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</si>
  <si>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</si>
  <si>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</si>
  <si>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</si>
  <si>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</si>
  <si>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</si>
  <si>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</si>
  <si>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</si>
  <si>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</si>
  <si>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</si>
  <si>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</si>
  <si>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</si>
  <si>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</si>
  <si>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</si>
  <si>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</si>
  <si>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</si>
  <si>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</si>
  <si>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</si>
  <si>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</si>
  <si>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</si>
  <si>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</si>
  <si>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</si>
  <si>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</si>
  <si>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</si>
  <si>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</si>
  <si>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</si>
  <si>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</si>
  <si>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</si>
  <si>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</si>
  <si>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</si>
  <si>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</si>
  <si>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</si>
  <si>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</si>
  <si>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</si>
  <si>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</si>
  <si>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</si>
  <si>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</si>
  <si>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</si>
  <si>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</si>
  <si>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</si>
  <si>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</si>
  <si>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</si>
  <si>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</si>
  <si>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</si>
  <si>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</si>
  <si>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</si>
  <si>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</si>
  <si>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</si>
  <si>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</si>
  <si>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</si>
  <si>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</si>
  <si>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</si>
  <si>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</si>
  <si>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</si>
  <si>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</si>
  <si>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</si>
  <si>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</si>
  <si>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</si>
  <si>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</si>
  <si>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</si>
  <si>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</si>
  <si>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</si>
  <si>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</si>
  <si>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</si>
  <si>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</si>
  <si>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</si>
  <si>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</si>
  <si>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</si>
  <si>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</si>
  <si>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</si>
  <si>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</si>
  <si>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</si>
  <si>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</si>
  <si>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</si>
  <si>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</si>
  <si>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</si>
  <si>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</si>
  <si>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</si>
  <si>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</si>
  <si>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</si>
  <si>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</si>
  <si>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</si>
  <si>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</si>
  <si>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</si>
  <si>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</si>
  <si>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</si>
  <si>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</si>
  <si>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</si>
  <si>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</si>
  <si>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</si>
  <si>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</si>
  <si>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</si>
  <si>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</si>
  <si>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</si>
  <si>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</si>
  <si>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</si>
  <si>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</si>
  <si>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</si>
  <si>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</si>
  <si>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</si>
  <si>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</si>
  <si>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</si>
  <si>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</si>
  <si>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</si>
  <si>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</si>
  <si>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</si>
  <si>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</si>
  <si>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</si>
  <si>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</si>
  <si>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</si>
  <si>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</si>
  <si>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</si>
  <si>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</si>
  <si>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</si>
  <si>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</si>
  <si>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</si>
  <si>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</si>
  <si>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</si>
  <si>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</si>
  <si>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</si>
  <si>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</si>
  <si>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</si>
  <si>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</si>
  <si>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</si>
  <si>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</si>
  <si>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</si>
  <si>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</si>
  <si>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</si>
  <si>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</si>
  <si>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</si>
  <si>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</si>
  <si>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</si>
  <si>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</si>
  <si>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</si>
  <si>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</si>
  <si>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</si>
  <si>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</si>
  <si>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</si>
  <si>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</si>
  <si>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</si>
  <si>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</si>
  <si>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</si>
  <si>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</si>
  <si>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</si>
  <si>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</si>
  <si>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</si>
  <si>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</si>
  <si>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</si>
  <si>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</si>
  <si>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</si>
  <si>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</si>
  <si>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</si>
  <si>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</si>
  <si>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</si>
  <si>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</si>
  <si>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</si>
  <si>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</si>
  <si>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</si>
  <si>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</si>
  <si>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</si>
  <si>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</si>
  <si>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</si>
  <si>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</si>
  <si>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</si>
  <si>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</si>
  <si>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</si>
  <si>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</si>
  <si>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</si>
  <si>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</si>
  <si>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</si>
  <si>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</si>
  <si>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</si>
  <si>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</si>
  <si>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</si>
  <si>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</si>
  <si>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</si>
  <si>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</si>
  <si>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</si>
  <si>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</si>
  <si>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</si>
  <si>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</si>
  <si>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</si>
  <si>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</si>
  <si>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</si>
  <si>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</si>
  <si>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</si>
  <si>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</si>
  <si>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</si>
  <si>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</si>
  <si>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</si>
  <si>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</si>
  <si>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</si>
  <si>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</si>
  <si>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</si>
  <si>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</si>
  <si>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</si>
  <si>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</si>
  <si>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</si>
  <si>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</si>
  <si>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</si>
  <si>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</si>
  <si>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</si>
  <si>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</si>
  <si>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</si>
  <si>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</si>
  <si>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</si>
  <si>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</si>
  <si>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</si>
  <si>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</si>
  <si>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</si>
  <si>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</si>
  <si>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</si>
  <si>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</si>
  <si>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</si>
  <si>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</si>
  <si>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</si>
  <si>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</si>
  <si>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</si>
  <si>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</si>
  <si>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</si>
  <si>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</si>
  <si>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</si>
  <si>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</si>
  <si>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</si>
  <si>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</si>
  <si>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</si>
  <si>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</si>
  <si>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</si>
  <si>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</si>
  <si>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</si>
  <si>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</si>
  <si>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</si>
  <si>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</si>
  <si>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</si>
  <si>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</si>
  <si>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</si>
  <si>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</si>
  <si>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</si>
  <si>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</si>
  <si>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</si>
  <si>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</si>
  <si>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</si>
  <si>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</si>
  <si>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</si>
  <si>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</si>
  <si>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</si>
  <si>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</si>
  <si>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</si>
  <si>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</si>
  <si>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</si>
  <si>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</si>
  <si>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</si>
  <si>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</si>
  <si>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</si>
  <si>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</si>
  <si>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</si>
  <si>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</si>
  <si>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</si>
  <si>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</si>
  <si>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</si>
  <si>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</si>
  <si>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</si>
  <si>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</si>
  <si>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</si>
  <si>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</si>
  <si>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</si>
  <si>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</si>
  <si>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</si>
  <si>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</si>
  <si>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</si>
  <si>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</si>
  <si>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</si>
  <si>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</si>
  <si>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</si>
  <si>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</si>
  <si>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</si>
  <si>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</si>
  <si>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</si>
  <si>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</si>
  <si>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</si>
  <si>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</si>
  <si>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</si>
  <si>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</si>
  <si>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</si>
  <si>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</si>
  <si>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</si>
  <si>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</si>
  <si>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</si>
  <si>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</si>
  <si>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</si>
  <si>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</si>
  <si>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</si>
  <si>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</si>
  <si>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</si>
  <si>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</si>
  <si>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</si>
  <si>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</si>
  <si>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</si>
  <si>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</si>
  <si>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</si>
  <si>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</si>
  <si>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</si>
  <si>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</si>
  <si>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</si>
  <si>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</si>
  <si>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</si>
  <si>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</si>
  <si>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</si>
  <si>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</si>
  <si>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</si>
  <si>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</si>
  <si>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</si>
  <si>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</si>
  <si>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</si>
  <si>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</si>
  <si>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</si>
  <si>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</si>
  <si>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</si>
  <si>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</si>
  <si>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</si>
  <si>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</si>
  <si>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</si>
  <si>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</si>
  <si>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</si>
  <si>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</si>
  <si>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</si>
  <si>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</si>
  <si>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</si>
  <si>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</si>
  <si>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</si>
  <si>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</si>
  <si>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</si>
  <si>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</si>
  <si>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</si>
  <si>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</si>
  <si>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</si>
  <si>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</si>
  <si>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</si>
  <si>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</si>
  <si>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</si>
  <si>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</si>
  <si>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</si>
  <si>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</si>
  <si>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</si>
  <si>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</si>
  <si>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</si>
  <si>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</si>
  <si>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</si>
  <si>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</si>
  <si>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</si>
  <si>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</si>
  <si>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</si>
  <si>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</si>
  <si>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</si>
  <si>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</si>
  <si>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</si>
  <si>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</si>
  <si>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</si>
  <si>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</si>
  <si>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</si>
  <si>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</si>
  <si>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</si>
  <si>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</si>
  <si>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</si>
  <si>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</si>
  <si>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</si>
  <si>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</si>
  <si>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</si>
  <si>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</si>
  <si>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</si>
  <si>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</si>
  <si>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</si>
  <si>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</si>
  <si>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</si>
  <si>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</si>
  <si>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</si>
  <si>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</si>
  <si>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</si>
  <si>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</si>
  <si>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</si>
  <si>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</si>
  <si>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</si>
  <si>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</si>
  <si>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</si>
  <si>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</si>
  <si>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</si>
  <si>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</si>
  <si>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</si>
  <si>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</si>
  <si>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</si>
  <si>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</si>
  <si>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</si>
  <si>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</si>
  <si>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</si>
  <si>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</si>
  <si>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</si>
  <si>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</si>
  <si>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</si>
  <si>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</si>
  <si>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</si>
  <si>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</si>
  <si>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</si>
  <si>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</si>
  <si>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</si>
  <si>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</si>
  <si>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</si>
  <si>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</si>
  <si>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</si>
  <si>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</si>
  <si>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</si>
  <si>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</si>
  <si>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</si>
  <si>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</si>
  <si>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</si>
  <si>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</si>
  <si>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</si>
  <si>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</si>
  <si>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</si>
  <si>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</si>
  <si>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</si>
  <si>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</si>
  <si>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</si>
  <si>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</si>
  <si>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</si>
  <si>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</si>
  <si>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</si>
  <si>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</si>
  <si>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</si>
  <si>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</si>
  <si>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</si>
  <si>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</si>
  <si>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</si>
  <si>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</si>
  <si>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</si>
  <si>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</si>
  <si>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</si>
  <si>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</si>
  <si>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</si>
  <si>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</si>
  <si>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</si>
  <si>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</si>
  <si>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</si>
  <si>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</si>
  <si>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</si>
  <si>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</si>
  <si>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</si>
  <si>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</si>
  <si>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</si>
  <si>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</si>
  <si>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</si>
  <si>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</si>
  <si>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</si>
  <si>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</si>
  <si>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</si>
  <si>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</si>
  <si>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</si>
  <si>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</si>
  <si>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</si>
  <si>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</si>
  <si>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</si>
  <si>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</si>
  <si>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</si>
  <si>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</si>
  <si>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</si>
  <si>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</si>
  <si>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</si>
  <si>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</si>
  <si>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</si>
  <si>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</si>
  <si>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</si>
  <si>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</si>
  <si>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</si>
  <si>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</si>
  <si>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</si>
  <si>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</si>
  <si>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</si>
  <si>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</si>
  <si>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</si>
  <si>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</si>
  <si>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</si>
  <si>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</si>
  <si>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</si>
  <si>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</si>
  <si>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</si>
  <si>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</si>
  <si>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</si>
  <si>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</si>
  <si>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</si>
  <si>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</si>
  <si>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</si>
  <si>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</si>
  <si>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</si>
  <si>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</si>
  <si>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</si>
  <si>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</si>
  <si>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</si>
  <si>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</si>
  <si>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</si>
  <si>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</si>
  <si>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</si>
  <si>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</si>
  <si>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</si>
  <si>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</si>
  <si>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</si>
  <si>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</si>
  <si>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</si>
  <si>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</si>
  <si>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</si>
  <si>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</si>
  <si>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</si>
  <si>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</si>
  <si>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</si>
  <si>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</si>
  <si>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</si>
  <si>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</si>
  <si>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</si>
  <si>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</si>
  <si>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</si>
  <si>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</si>
  <si>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</si>
  <si>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</si>
  <si>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</si>
  <si>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</si>
  <si>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</si>
  <si>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</si>
  <si>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</si>
  <si>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</si>
  <si>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</si>
  <si>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</si>
  <si>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</si>
  <si>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</si>
  <si>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</si>
  <si>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</si>
  <si>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</si>
  <si>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</si>
  <si>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</si>
  <si>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</si>
  <si>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</si>
  <si>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</si>
  <si>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</si>
  <si>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</si>
  <si>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</si>
  <si>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</si>
  <si>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</si>
  <si>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</si>
  <si>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</si>
  <si>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</si>
  <si>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</si>
  <si>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</si>
  <si>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</si>
  <si>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</si>
  <si>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</si>
  <si>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</si>
  <si>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</si>
  <si>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</si>
  <si>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</si>
  <si>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</si>
  <si>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</si>
  <si>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</si>
  <si>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</si>
  <si>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</si>
  <si>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</si>
  <si>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</si>
  <si>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</si>
  <si>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</si>
  <si>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</si>
  <si>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</si>
  <si>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</si>
  <si>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</si>
  <si>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</si>
  <si>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</si>
  <si>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</si>
  <si>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</si>
  <si>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</si>
  <si>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</si>
  <si>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</si>
  <si>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</si>
  <si>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</si>
  <si>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</si>
  <si>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</si>
  <si>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</si>
  <si>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</si>
  <si>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</si>
  <si>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</si>
  <si>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</si>
  <si>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</si>
  <si>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</si>
  <si>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</si>
  <si>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</si>
  <si>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</si>
  <si>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</si>
  <si>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</si>
  <si>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</si>
  <si>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</si>
  <si>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</si>
  <si>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</si>
  <si>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</si>
  <si>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</si>
  <si>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</si>
  <si>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</si>
  <si>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</si>
  <si>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</si>
  <si>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</si>
  <si>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</si>
  <si>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</si>
  <si>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</si>
  <si>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</si>
  <si>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</si>
  <si>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</si>
  <si>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</si>
  <si>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</si>
  <si>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</si>
  <si>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</si>
  <si>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</si>
  <si>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</si>
  <si>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</si>
  <si>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</si>
  <si>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</si>
  <si>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</si>
  <si>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</si>
  <si>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</si>
  <si>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</si>
  <si>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</si>
  <si>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</si>
  <si>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</si>
  <si>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</si>
  <si>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</si>
  <si>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</si>
  <si>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</si>
  <si>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</si>
  <si>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</si>
  <si>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</si>
  <si>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</si>
  <si>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</si>
  <si>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</si>
  <si>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</si>
  <si>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</si>
  <si>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</si>
  <si>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</si>
  <si>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</si>
  <si>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</si>
  <si>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</si>
  <si>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</si>
  <si>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</si>
  <si>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</si>
  <si>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</si>
  <si>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</si>
  <si>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</si>
  <si>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</si>
  <si>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</si>
  <si>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</si>
  <si>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</si>
  <si>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</si>
  <si>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</si>
  <si>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</si>
  <si>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</si>
  <si>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</si>
  <si>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</si>
  <si>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</si>
  <si>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</si>
  <si>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</si>
  <si>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</si>
  <si>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</si>
  <si>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</si>
  <si>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</si>
  <si>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</si>
  <si>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</si>
  <si>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</si>
  <si>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</si>
  <si>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</si>
  <si>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</si>
  <si>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</si>
  <si>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</si>
  <si>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</si>
  <si>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</si>
  <si>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</si>
  <si>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</si>
  <si>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</si>
  <si>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</si>
  <si>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</si>
  <si>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</si>
  <si>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</si>
  <si>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</si>
  <si>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</si>
  <si>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</si>
  <si>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</si>
  <si>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</si>
  <si>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</si>
  <si>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</si>
  <si>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</si>
  <si>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</si>
  <si>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</si>
  <si>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</si>
  <si>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</si>
  <si>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</si>
  <si>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</si>
  <si>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</si>
  <si>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</si>
  <si>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</si>
  <si>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</si>
  <si>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</si>
  <si>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</si>
  <si>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</si>
  <si>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</si>
  <si>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</si>
  <si>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</si>
  <si>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</si>
  <si>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</si>
  <si>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</si>
  <si>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</si>
  <si>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</si>
  <si>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</si>
  <si>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</si>
  <si>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</si>
  <si>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</si>
  <si>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</si>
  <si>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</si>
  <si>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</si>
  <si>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</si>
  <si>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</si>
  <si>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</si>
  <si>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</si>
  <si>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</si>
  <si>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</si>
  <si>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</si>
  <si>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</si>
  <si>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</si>
  <si>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</si>
  <si>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</si>
  <si>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</si>
  <si>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</si>
  <si>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</si>
  <si>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</si>
  <si>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</si>
  <si>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</si>
  <si>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</si>
  <si>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</si>
  <si>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</si>
  <si>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</si>
  <si>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</si>
  <si>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</si>
  <si>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</si>
  <si>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</si>
  <si>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</si>
  <si>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</si>
  <si>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</si>
  <si>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</si>
  <si>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</si>
  <si>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</si>
  <si>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</si>
  <si>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</si>
  <si>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</si>
  <si>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</si>
  <si>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</si>
  <si>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</si>
  <si>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</si>
  <si>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</si>
  <si>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</si>
  <si>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</si>
  <si>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</si>
  <si>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</si>
  <si>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</si>
  <si>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</si>
  <si>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</si>
  <si>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</si>
  <si>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</si>
  <si>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</si>
  <si>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</si>
  <si>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</si>
  <si>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</si>
  <si>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</si>
  <si>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</si>
  <si>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</si>
  <si>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</si>
  <si>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</si>
  <si>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</si>
  <si>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</si>
  <si>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</si>
  <si>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</si>
  <si>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</si>
  <si>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</si>
  <si>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</si>
  <si>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</si>
  <si>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</si>
  <si>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</si>
  <si>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</si>
  <si>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</si>
  <si>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</si>
  <si>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</si>
  <si>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</si>
  <si>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</si>
  <si>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</si>
  <si>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</si>
  <si>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</si>
  <si>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</si>
  <si>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</si>
  <si>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</si>
  <si>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</si>
  <si>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</si>
  <si>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</si>
  <si>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</si>
  <si>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</si>
  <si>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</si>
  <si>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</si>
  <si>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</si>
  <si>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</si>
  <si>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</si>
  <si>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</si>
  <si>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</si>
  <si>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</si>
  <si>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</si>
  <si>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</si>
  <si>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</si>
  <si>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</si>
  <si>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</si>
  <si>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</si>
  <si>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</si>
  <si>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</si>
  <si>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</si>
  <si>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</si>
  <si>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</si>
  <si>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</si>
  <si>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</si>
  <si>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</si>
  <si>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</si>
  <si>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</si>
  <si>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</si>
  <si>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</si>
  <si>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</si>
  <si>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</si>
  <si>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</si>
  <si>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</si>
  <si>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</si>
  <si>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</si>
  <si>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</si>
  <si>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</si>
  <si>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</si>
  <si>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</si>
  <si>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</si>
  <si>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</si>
  <si>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</si>
  <si>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</si>
  <si>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</si>
  <si>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</si>
  <si>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</si>
  <si>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</si>
  <si>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</si>
  <si>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</si>
  <si>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</si>
  <si>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</si>
  <si>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</si>
  <si>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</si>
  <si>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</si>
  <si>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</si>
  <si>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</si>
  <si>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</si>
  <si>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</si>
  <si>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</si>
  <si>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</si>
  <si>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</si>
  <si>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</si>
  <si>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</si>
  <si>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</si>
  <si>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</si>
  <si>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</si>
  <si>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</si>
  <si>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</si>
  <si>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</si>
  <si>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</si>
  <si>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</si>
  <si>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</si>
  <si>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</si>
  <si>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</si>
  <si>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</si>
  <si>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</si>
  <si>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</si>
  <si>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</si>
  <si>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</si>
  <si>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</si>
  <si>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</si>
  <si>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</si>
  <si>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</si>
  <si>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</si>
  <si>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</si>
  <si>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</si>
  <si>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</si>
  <si>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</si>
  <si>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</si>
  <si>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</si>
  <si>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</si>
  <si>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</si>
  <si>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</si>
  <si>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</si>
  <si>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</si>
  <si>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</si>
  <si>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</si>
  <si>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</si>
  <si>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</si>
  <si>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</si>
  <si>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</si>
  <si>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</si>
  <si>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</si>
  <si>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</si>
  <si>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</si>
  <si>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</si>
  <si>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</si>
  <si>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</si>
  <si>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</si>
  <si>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</si>
  <si>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</si>
  <si>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</si>
  <si>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</si>
  <si>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</si>
  <si>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</si>
  <si>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</si>
  <si>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</si>
  <si>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</si>
  <si>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</si>
  <si>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</si>
  <si>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</si>
  <si>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</si>
  <si>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</si>
  <si>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</si>
  <si>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</si>
  <si>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</si>
  <si>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</si>
  <si>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</si>
  <si>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</si>
  <si>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</si>
  <si>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</si>
  <si>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</si>
  <si>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</si>
  <si>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</si>
  <si>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</si>
  <si>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</si>
  <si>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</si>
  <si>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</si>
  <si>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</si>
  <si>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</si>
  <si>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</si>
  <si>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</si>
  <si>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</si>
  <si>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</si>
  <si>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</si>
  <si>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</si>
  <si>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</si>
  <si>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</si>
  <si>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</si>
  <si>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</si>
  <si>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</si>
  <si>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</si>
  <si>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</si>
  <si>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</si>
  <si>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</si>
  <si>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</si>
  <si>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</si>
  <si>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</si>
  <si>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</si>
  <si>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</si>
  <si>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</si>
  <si>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</si>
  <si>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</si>
  <si>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</si>
  <si>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</si>
  <si>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</si>
  <si>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</si>
  <si>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</si>
  <si>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</si>
  <si>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</si>
  <si>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</si>
  <si>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</si>
  <si>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</si>
  <si>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</si>
  <si>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</si>
  <si>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</si>
  <si>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</si>
  <si>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</si>
  <si>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</si>
  <si>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</si>
  <si>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</si>
  <si>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</si>
  <si>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</si>
  <si>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</si>
  <si>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</si>
  <si>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</si>
  <si>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</si>
  <si>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</si>
  <si>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</si>
  <si>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</si>
  <si>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</si>
  <si>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</si>
  <si>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</si>
  <si>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</si>
  <si>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</si>
  <si>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</si>
  <si>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</si>
  <si>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</si>
  <si>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</si>
  <si>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</si>
  <si>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</si>
  <si>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</si>
  <si>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</si>
  <si>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</si>
  <si>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</si>
  <si>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</si>
  <si>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</si>
  <si>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</si>
  <si>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</si>
  <si>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</si>
  <si>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</si>
  <si>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</si>
  <si>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</si>
  <si>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</si>
  <si>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</si>
  <si>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</si>
  <si>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</si>
  <si>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</si>
  <si>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</si>
  <si>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</si>
  <si>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</si>
  <si>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</si>
  <si>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</si>
  <si>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</si>
  <si>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</si>
  <si>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</si>
  <si>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</si>
  <si>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</si>
  <si>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</si>
  <si>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</si>
  <si>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</si>
  <si>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</si>
  <si>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</si>
  <si>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</si>
  <si>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</si>
  <si>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</si>
  <si>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</si>
  <si>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</si>
  <si>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</si>
  <si>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</si>
  <si>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</si>
  <si>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</si>
  <si>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</si>
  <si>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</si>
  <si>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</si>
  <si>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</si>
  <si>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</si>
  <si>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</si>
  <si>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</si>
  <si>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</si>
  <si>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</si>
  <si>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</si>
  <si>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</si>
  <si>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</si>
  <si>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</si>
  <si>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</si>
  <si>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</si>
  <si>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</si>
  <si>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</si>
  <si>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</si>
  <si>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</si>
  <si>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</si>
  <si>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</si>
  <si>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</si>
  <si>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</si>
  <si>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</si>
  <si>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</si>
  <si>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</si>
  <si>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</si>
  <si>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</si>
  <si>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</si>
  <si>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</si>
  <si>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</si>
  <si>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</si>
  <si>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</si>
  <si>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</si>
  <si>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</si>
  <si>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</si>
  <si>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</si>
  <si>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</si>
  <si>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</si>
  <si>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</si>
  <si>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</si>
  <si>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</si>
  <si>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</si>
  <si>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</si>
  <si>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</si>
  <si>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</si>
  <si>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</si>
  <si>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</si>
  <si>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</si>
  <si>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</si>
  <si>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</si>
  <si>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</si>
  <si>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</si>
  <si>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</si>
  <si>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</si>
  <si>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</si>
  <si>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</si>
  <si>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</si>
  <si>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</si>
  <si>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</si>
  <si>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</si>
  <si>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</si>
  <si>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</si>
  <si>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</si>
  <si>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</si>
  <si>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</si>
  <si>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</si>
  <si>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</si>
  <si>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</si>
  <si>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</si>
  <si>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</si>
  <si>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</si>
  <si>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</si>
  <si>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</si>
  <si>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</si>
  <si>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</si>
  <si>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</si>
  <si>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</si>
  <si>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</si>
  <si>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</si>
  <si>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</si>
  <si>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</si>
  <si>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</si>
  <si>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</si>
  <si>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</si>
  <si>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</si>
  <si>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</si>
  <si>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</si>
  <si>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</si>
  <si>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</si>
  <si>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</si>
  <si>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</si>
  <si>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</si>
  <si>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</si>
  <si>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</si>
  <si>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</si>
  <si>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</si>
  <si>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</si>
  <si>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</si>
  <si>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</si>
  <si>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</si>
  <si>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</si>
  <si>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</si>
  <si>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</si>
  <si>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</si>
  <si>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</si>
  <si>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</si>
  <si>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</si>
  <si>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</si>
  <si>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</si>
  <si>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</si>
  <si>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</si>
  <si>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</si>
  <si>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</si>
  <si>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</si>
  <si>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</si>
  <si>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</si>
  <si>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</si>
  <si>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</si>
  <si>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</si>
  <si>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</si>
  <si>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</si>
  <si>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</si>
  <si>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</si>
  <si>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</si>
  <si>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</si>
  <si>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</si>
  <si>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</si>
  <si>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</si>
  <si>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</si>
  <si>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</si>
  <si>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</si>
  <si>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</si>
  <si>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</si>
  <si>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</si>
  <si>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</si>
  <si>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</si>
  <si>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</si>
  <si>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</si>
  <si>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</si>
  <si>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</si>
  <si>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</si>
  <si>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</si>
  <si>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</si>
  <si>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</si>
  <si>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</si>
  <si>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</si>
  <si>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</si>
  <si>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</si>
  <si>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</si>
  <si>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</si>
  <si>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</si>
  <si>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</si>
  <si>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</si>
  <si>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</si>
  <si>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</si>
  <si>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</si>
  <si>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</si>
  <si>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</si>
  <si>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</si>
  <si>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</si>
  <si>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</si>
  <si>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</si>
  <si>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</si>
  <si>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</si>
  <si>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</si>
  <si>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</si>
  <si>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</si>
  <si>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</si>
  <si>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</si>
  <si>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</si>
  <si>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</si>
  <si>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</si>
  <si>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</si>
  <si>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</si>
  <si>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</si>
  <si>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</si>
  <si>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</si>
  <si>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</si>
  <si>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</si>
  <si>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</si>
  <si>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</si>
  <si>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</si>
  <si>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</si>
  <si>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</si>
  <si>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</si>
  <si>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</si>
  <si>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</si>
  <si>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</si>
  <si>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</si>
  <si>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</si>
  <si>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</si>
  <si>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</si>
  <si>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</si>
  <si>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</si>
  <si>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</si>
  <si>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</si>
  <si>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</si>
  <si>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</si>
  <si>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</si>
  <si>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</si>
  <si>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</si>
  <si>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</si>
  <si>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</si>
  <si>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</si>
  <si>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</si>
  <si>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</si>
  <si>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</si>
  <si>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</si>
  <si>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</si>
  <si>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</si>
  <si>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</si>
  <si>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</si>
  <si>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</si>
  <si>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</si>
  <si>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</si>
  <si>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</si>
  <si>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</si>
  <si>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</si>
  <si>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</si>
  <si>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</si>
  <si>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</si>
  <si>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</si>
  <si>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</si>
  <si>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</si>
  <si>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</si>
  <si>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</si>
  <si>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</si>
  <si>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</si>
  <si>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</si>
  <si>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</si>
  <si>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</si>
  <si>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</si>
  <si>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</si>
  <si>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</si>
  <si>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</si>
  <si>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</si>
  <si>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</si>
  <si>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</si>
  <si>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</si>
  <si>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</si>
  <si>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</si>
  <si>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</si>
  <si>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</si>
  <si>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</si>
  <si>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</si>
  <si>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</si>
  <si>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</si>
  <si>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</si>
  <si>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</si>
  <si>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</si>
  <si>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</si>
  <si>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</si>
  <si>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</si>
  <si>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</si>
  <si>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</si>
  <si>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</si>
  <si>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</si>
  <si>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</si>
  <si>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</si>
  <si>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</si>
  <si>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</si>
  <si>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</si>
  <si>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</si>
  <si>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</si>
  <si>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</si>
  <si>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</si>
  <si>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</si>
  <si>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</si>
  <si>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</si>
  <si>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</si>
  <si>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</si>
  <si>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</si>
  <si>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</si>
  <si>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</si>
  <si>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</si>
  <si>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</si>
  <si>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</si>
  <si>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</si>
  <si>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</si>
  <si>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</si>
  <si>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</si>
  <si>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</si>
  <si>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</si>
  <si>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</si>
  <si>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</si>
  <si>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</si>
  <si>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</si>
  <si>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</si>
  <si>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</si>
  <si>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</si>
  <si>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</si>
  <si>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</si>
  <si>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</si>
  <si>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</si>
  <si>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</si>
  <si>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</si>
  <si>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</si>
  <si>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</si>
  <si>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</si>
  <si>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</si>
  <si>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</si>
  <si>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</si>
  <si>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</si>
  <si>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</si>
  <si>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</si>
  <si>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</si>
  <si>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</si>
  <si>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</si>
  <si>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</si>
  <si>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</si>
  <si>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</si>
  <si>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</si>
  <si>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</si>
  <si>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</si>
  <si>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</si>
  <si>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</si>
  <si>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</si>
  <si>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</si>
  <si>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</si>
  <si>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</si>
  <si>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</si>
  <si>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</si>
  <si>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</si>
  <si>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</si>
  <si>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</si>
  <si>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</si>
  <si>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</si>
  <si>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</si>
  <si>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</si>
  <si>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</si>
  <si>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</si>
  <si>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</si>
  <si>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</si>
  <si>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</si>
  <si>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</si>
  <si>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</si>
  <si>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</si>
  <si>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</si>
  <si>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</si>
  <si>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</si>
  <si>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</si>
  <si>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</si>
  <si>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</si>
  <si>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</si>
  <si>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</si>
  <si>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</si>
  <si>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</si>
  <si>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</si>
  <si>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</si>
  <si>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</si>
  <si>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</si>
  <si>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</si>
  <si>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</si>
  <si>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</si>
  <si>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</si>
  <si>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</si>
  <si>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</si>
  <si>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</si>
  <si>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</si>
  <si>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</si>
  <si>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</si>
  <si>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</si>
  <si>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</si>
  <si>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</si>
  <si>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</si>
  <si>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</si>
  <si>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</si>
  <si>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</si>
  <si>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</si>
  <si>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</si>
  <si>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</si>
  <si>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</si>
  <si>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</si>
  <si>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</si>
  <si>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</si>
  <si>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</si>
  <si>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</si>
  <si>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</si>
  <si>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</si>
  <si>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</si>
  <si>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</si>
  <si>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</si>
  <si>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</si>
  <si>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</si>
  <si>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</si>
  <si>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</si>
  <si>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</si>
  <si>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</si>
  <si>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</si>
  <si>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</si>
  <si>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</si>
  <si>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</si>
  <si>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</si>
  <si>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</si>
  <si>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</si>
  <si>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</si>
  <si>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</si>
  <si>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</si>
  <si>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</si>
  <si>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</si>
  <si>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</si>
  <si>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</si>
  <si>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</si>
  <si>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</si>
  <si>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</si>
  <si>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</si>
  <si>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</si>
  <si>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</si>
  <si>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</si>
  <si>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</si>
  <si>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</si>
  <si>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</si>
  <si>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</si>
  <si>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</si>
  <si>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</si>
  <si>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</si>
  <si>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</si>
  <si>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</si>
  <si>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</si>
  <si>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</si>
  <si>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</si>
  <si>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</si>
  <si>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</si>
  <si>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</si>
  <si>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</si>
  <si>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</si>
  <si>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</si>
  <si>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</si>
  <si>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</si>
  <si>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</si>
  <si>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</si>
  <si>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</si>
  <si>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</si>
  <si>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</si>
  <si>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</si>
  <si>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</si>
  <si>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</si>
  <si>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</si>
  <si>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</si>
  <si>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</si>
  <si>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</si>
  <si>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</si>
  <si>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</si>
  <si>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</si>
  <si>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</si>
  <si>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</si>
  <si>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</si>
  <si>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</si>
  <si>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</si>
  <si>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</si>
  <si>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</si>
  <si>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</si>
  <si>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</si>
  <si>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</si>
  <si>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</si>
  <si>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</si>
  <si>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</si>
  <si>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</si>
  <si>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</si>
  <si>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</si>
  <si>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</si>
  <si>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</si>
  <si>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</si>
  <si>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</si>
  <si>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</si>
  <si>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</si>
  <si>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</si>
  <si>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</si>
  <si>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</si>
  <si>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</si>
  <si>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</si>
  <si>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</si>
  <si>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</si>
  <si>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</si>
  <si>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</si>
  <si>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</si>
  <si>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</si>
  <si>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</si>
  <si>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</si>
  <si>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</si>
  <si>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</si>
  <si>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</si>
  <si>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</si>
  <si>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</si>
  <si>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</si>
  <si>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</si>
  <si>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</si>
  <si>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</si>
  <si>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</si>
  <si>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</si>
  <si>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</si>
  <si>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</si>
  <si>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</si>
  <si>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</si>
  <si>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</si>
  <si>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</si>
  <si>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</si>
  <si>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</si>
  <si>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</si>
  <si>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</si>
  <si>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</si>
  <si>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</si>
  <si>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</si>
  <si>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</si>
  <si>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</si>
  <si>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</si>
  <si>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</si>
  <si>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</si>
  <si>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</si>
  <si>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</si>
  <si>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</si>
  <si>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</si>
  <si>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</si>
  <si>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</si>
  <si>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</si>
  <si>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</si>
  <si>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</si>
  <si>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</si>
  <si>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</si>
  <si>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</si>
  <si>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</si>
  <si>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</si>
  <si>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</si>
  <si>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</si>
  <si>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</si>
  <si>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</si>
  <si>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</si>
  <si>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</si>
  <si>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</si>
  <si>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</si>
  <si>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</si>
  <si>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</si>
  <si>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</si>
  <si>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</si>
  <si>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</si>
  <si>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</si>
  <si>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</si>
  <si>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</si>
  <si>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</si>
  <si>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</si>
  <si>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</si>
  <si>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</si>
  <si>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</si>
  <si>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</si>
  <si>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</si>
  <si>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</si>
  <si>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</si>
  <si>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</si>
  <si>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</si>
  <si>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</si>
  <si>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</si>
  <si>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</si>
  <si>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</si>
  <si>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</si>
  <si>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</si>
  <si>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</si>
  <si>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</si>
  <si>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</si>
  <si>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</si>
  <si>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</si>
  <si>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</si>
  <si>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</si>
  <si>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</si>
  <si>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</si>
  <si>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</si>
  <si>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</si>
  <si>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</si>
  <si>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</si>
  <si>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</si>
  <si>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</si>
  <si>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</si>
  <si>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</si>
  <si>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</si>
  <si>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</si>
  <si>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</si>
  <si>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</si>
  <si>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</si>
  <si>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</si>
  <si>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</si>
  <si>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</si>
  <si>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</si>
  <si>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</si>
  <si>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</si>
  <si>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</si>
  <si>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</si>
  <si>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</si>
  <si>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</si>
  <si>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</si>
  <si>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</si>
  <si>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</si>
  <si>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</si>
  <si>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</si>
  <si>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</si>
  <si>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</si>
  <si>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</si>
  <si>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</si>
  <si>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</si>
  <si>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</si>
  <si>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</si>
  <si>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</si>
  <si>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</si>
  <si>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</si>
  <si>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</si>
  <si>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</si>
  <si>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</si>
  <si>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</si>
  <si>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</si>
  <si>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</si>
  <si>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</si>
  <si>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</si>
  <si>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</si>
  <si>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</si>
  <si>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</si>
  <si>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</si>
  <si>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</si>
  <si>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</si>
  <si>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</si>
  <si>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</si>
  <si>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</si>
  <si>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</si>
  <si>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</si>
  <si>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</si>
  <si>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</si>
  <si>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</si>
  <si>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</si>
  <si>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</si>
  <si>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</si>
  <si>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</si>
  <si>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</si>
  <si>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</si>
  <si>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</si>
  <si>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</si>
  <si>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</si>
  <si>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</si>
  <si>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</si>
  <si>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</si>
  <si>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</si>
  <si>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</si>
  <si>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</si>
  <si>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</si>
  <si>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</si>
  <si>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</si>
  <si>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</si>
  <si>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</si>
  <si>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</si>
  <si>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</si>
  <si>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</si>
  <si>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</si>
  <si>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</si>
  <si>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</si>
  <si>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</si>
  <si>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</si>
  <si>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</si>
  <si>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</si>
  <si>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</si>
  <si>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</si>
  <si>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</si>
  <si>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</si>
  <si>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</si>
  <si>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</si>
  <si>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</si>
  <si>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</si>
  <si>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</si>
  <si>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</si>
  <si>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</si>
  <si>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</si>
  <si>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</si>
  <si>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</si>
  <si>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</si>
  <si>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</si>
  <si>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</si>
  <si>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</si>
  <si>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</si>
  <si>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</si>
  <si>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</si>
  <si>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</si>
  <si>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</si>
  <si>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</si>
  <si>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</si>
  <si>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</si>
  <si>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</si>
  <si>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</si>
  <si>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</si>
  <si>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</si>
  <si>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</si>
  <si>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</si>
  <si>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</si>
  <si>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</si>
  <si>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</si>
  <si>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</si>
  <si>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</si>
  <si>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</si>
  <si>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</si>
  <si>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</si>
  <si>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</si>
  <si>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</si>
  <si>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</si>
  <si>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</si>
  <si>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</si>
  <si>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</si>
  <si>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</si>
  <si>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</si>
  <si>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</si>
  <si>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</si>
  <si>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</si>
  <si>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</si>
  <si>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</si>
  <si>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</si>
  <si>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</si>
  <si>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</si>
  <si>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</si>
  <si>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</si>
  <si>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</si>
  <si>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</si>
  <si>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</si>
  <si>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</si>
  <si>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</si>
  <si>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</si>
  <si>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</si>
  <si>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</si>
  <si>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</si>
  <si>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</si>
  <si>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</si>
  <si>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</si>
  <si>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</si>
  <si>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</si>
  <si>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</si>
  <si>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</si>
  <si>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</si>
  <si>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</si>
  <si>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</si>
  <si>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</si>
  <si>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</si>
  <si>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</si>
  <si>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</si>
  <si>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</si>
  <si>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</si>
  <si>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</si>
  <si>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</si>
  <si>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</si>
  <si>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</si>
  <si>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</si>
  <si>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</si>
  <si>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</si>
  <si>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</si>
  <si>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</si>
  <si>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</si>
  <si>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</si>
  <si>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</si>
  <si>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</si>
  <si>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</si>
  <si>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</si>
  <si>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</si>
  <si>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</si>
  <si>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</si>
  <si>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</si>
  <si>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</si>
  <si>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</si>
  <si>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</si>
  <si>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</si>
  <si>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</si>
  <si>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</si>
  <si>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</si>
  <si>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</si>
  <si>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</si>
  <si>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</si>
  <si>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</si>
  <si>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</si>
  <si>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</si>
  <si>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</si>
  <si>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</si>
  <si>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</si>
  <si>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</si>
  <si>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</si>
  <si>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</si>
  <si>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</si>
  <si>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</si>
  <si>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</si>
  <si>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</si>
  <si>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</si>
  <si>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</si>
  <si>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</si>
  <si>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</si>
  <si>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</si>
  <si>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</si>
  <si>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</si>
  <si>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</si>
  <si>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</si>
  <si>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</si>
  <si>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</si>
  <si>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</si>
  <si>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</si>
  <si>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</si>
  <si>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</si>
  <si>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</si>
  <si>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</si>
  <si>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</si>
  <si>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</si>
  <si>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</si>
  <si>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</si>
  <si>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</si>
  <si>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</si>
  <si>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</si>
  <si>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</si>
  <si>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</si>
  <si>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</si>
  <si>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</si>
  <si>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</si>
  <si>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</si>
  <si>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</si>
  <si>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</si>
  <si>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</si>
  <si>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</si>
  <si>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</si>
  <si>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</si>
  <si>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</si>
  <si>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</si>
  <si>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</si>
  <si>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</si>
  <si>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</si>
  <si>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</si>
  <si>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</si>
  <si>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</si>
  <si>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</si>
  <si>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</si>
  <si>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</si>
  <si>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</si>
  <si>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</si>
  <si>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</si>
  <si>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</si>
  <si>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</si>
  <si>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</si>
  <si>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</si>
  <si>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</si>
  <si>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</si>
  <si>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</si>
  <si>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</si>
  <si>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</si>
  <si>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</si>
  <si>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</si>
  <si>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</si>
  <si>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</si>
  <si>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</si>
  <si>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</si>
  <si>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</si>
  <si>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</si>
  <si>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</si>
  <si>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</si>
  <si>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</si>
  <si>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</si>
  <si>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</si>
  <si>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</si>
  <si>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</si>
  <si>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</si>
  <si>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</si>
  <si>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</si>
  <si>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</si>
  <si>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</si>
  <si>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</si>
  <si>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</si>
  <si>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</si>
  <si>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</si>
  <si>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</si>
  <si>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</si>
  <si>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</si>
  <si>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</si>
  <si>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</si>
  <si>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</si>
  <si>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</si>
  <si>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</si>
  <si>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</si>
  <si>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</si>
  <si>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</si>
  <si>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</si>
  <si>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</si>
  <si>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</si>
  <si>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</si>
  <si>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</si>
  <si>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</si>
  <si>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</si>
  <si>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</si>
  <si>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</si>
  <si>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</si>
  <si>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</si>
  <si>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</si>
  <si>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</si>
  <si>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</si>
  <si>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</si>
  <si>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</si>
  <si>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</si>
  <si>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</si>
  <si>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</si>
  <si>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</si>
  <si>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</si>
  <si>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</si>
  <si>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</si>
  <si>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</si>
  <si>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</si>
  <si>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</si>
  <si>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</si>
  <si>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</si>
  <si>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</si>
  <si>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</si>
  <si>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</si>
  <si>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</si>
  <si>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</si>
  <si>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</si>
  <si>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</si>
  <si>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</si>
  <si>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</si>
  <si>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</si>
  <si>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</si>
  <si>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</si>
  <si>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</si>
  <si>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</si>
  <si>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</si>
  <si>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</si>
  <si>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</si>
  <si>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</si>
  <si>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</si>
  <si>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</si>
  <si>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</si>
  <si>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</si>
  <si>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</si>
  <si>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</si>
  <si>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</si>
  <si>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</si>
  <si>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</si>
  <si>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</si>
  <si>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</si>
  <si>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</si>
  <si>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</si>
  <si>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</si>
  <si>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</si>
  <si>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</si>
  <si>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</si>
  <si>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</si>
  <si>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</si>
  <si>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</si>
  <si>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</si>
  <si>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</si>
  <si>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</si>
  <si>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</si>
  <si>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</si>
  <si>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</si>
  <si>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</si>
  <si>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</si>
  <si>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</si>
  <si>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</si>
  <si>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</si>
  <si>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</si>
  <si>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</si>
  <si>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</si>
  <si>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</si>
  <si>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</si>
  <si>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</si>
  <si>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</si>
  <si>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</si>
  <si>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</si>
  <si>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</si>
  <si>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</si>
  <si>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</si>
  <si>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</si>
  <si>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</si>
  <si>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</si>
  <si>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</si>
  <si>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</si>
  <si>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</si>
  <si>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</si>
  <si>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</si>
  <si>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</si>
  <si>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</si>
  <si>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</si>
  <si>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</si>
  <si>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</si>
  <si>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</si>
  <si>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</si>
  <si>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</si>
  <si>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</si>
  <si>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</si>
  <si>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</si>
  <si>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</si>
  <si>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</si>
  <si>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</si>
  <si>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</si>
  <si>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</si>
  <si>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</si>
  <si>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</si>
  <si>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</si>
  <si>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</si>
  <si>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</si>
  <si>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</si>
  <si>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</si>
  <si>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</si>
  <si>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</si>
  <si>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</si>
  <si>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</si>
  <si>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</si>
  <si>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</si>
  <si>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</si>
  <si>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</si>
  <si>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</si>
  <si>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</si>
  <si>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</si>
  <si>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</si>
  <si>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</si>
  <si>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</si>
  <si>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</si>
  <si>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</si>
  <si>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</si>
  <si>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</si>
  <si>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</si>
  <si>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</si>
  <si>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</si>
  <si>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</si>
  <si>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</si>
  <si>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</si>
  <si>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</si>
  <si>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</si>
  <si>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</si>
  <si>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</si>
  <si>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</si>
  <si>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</si>
  <si>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</si>
  <si>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</si>
  <si>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</si>
  <si>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</si>
  <si>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</si>
  <si>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</si>
  <si>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</si>
  <si>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</si>
  <si>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</si>
  <si>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</si>
  <si>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</si>
  <si>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</si>
  <si>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</si>
  <si>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</si>
  <si>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</si>
  <si>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</si>
  <si>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</si>
  <si>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</si>
  <si>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</si>
  <si>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</si>
  <si>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</si>
  <si>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</si>
  <si>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</si>
  <si>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</si>
  <si>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</si>
  <si>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</si>
  <si>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</si>
  <si>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</si>
  <si>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</si>
  <si>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</si>
  <si>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</si>
  <si>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</si>
  <si>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</si>
  <si>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</si>
  <si>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</si>
  <si>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</si>
  <si>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</si>
  <si>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</si>
  <si>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</si>
  <si>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</si>
  <si>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</si>
  <si>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</si>
  <si>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</si>
  <si>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</si>
  <si>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</si>
  <si>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</si>
  <si>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</si>
  <si>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</si>
  <si>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</si>
  <si>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</si>
  <si>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</si>
  <si>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</si>
  <si>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</si>
  <si>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</si>
  <si>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</si>
  <si>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</si>
  <si>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</si>
  <si>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registro de preços para a aquisição de peças e serviços para a manutenção do britador</t>
  </si>
  <si>
    <t>MANDIBULA FIXA 10 DENTES FINO. PEÇA DEVERÁ SER TOTALMENTE USINADA SERVIÇO DE FRESA NA PARTE DE APOIO NO PORTA MANDIBULA (QUEIXO) PARA O BRITADOR DE MADIBULA MODELO 6120 FAÇO</t>
  </si>
  <si>
    <t>MANDIBULA MÓVEL 09 DENTES FINO. PEÇA DEVERÁ SER TOTALMENTE USINADA SERVIÇO DE FRESA NA PARTE DE APOIO NA PORTA MANDIBULA(QUEIXO)  PARA O BRITADOR DE MADIBULA MODELO 6120 FAÇO</t>
  </si>
  <si>
    <t>CUNHA LATERAL SUPERIOR DIREITA,  PARA O BRITADOR DE MADIBULA MODELO 6120 FAÇO</t>
  </si>
  <si>
    <t>CUNHA LATERAL SUPERIOR ESQUERDA,  PARA O BRITADOR DE MADIBULA MODELO 6120 FAÇO</t>
  </si>
  <si>
    <t>CUNHA LATERAL INFERIOR DIREITA,  PARA O BRITADOR DE MADIBULA MODELO 6120 FAÇO</t>
  </si>
  <si>
    <t>CUNHA LATERAL INFERIOR ESQUERDA,  PARA O BRITADOR DE MADIBULA MODELO 6120 FAÇO</t>
  </si>
  <si>
    <t>CANALETA PORTA MANDIBULA,  PARA O BRITADOR DE MADIBULA MODELO 6120 FAÇO</t>
  </si>
  <si>
    <t>TELHA,  PARA O BRITADOR DE MADIBULA MODELO 6120 FAÇO</t>
  </si>
  <si>
    <t xml:space="preserve">MOLA DE AÇO TIRANTE,  PARA O BRITADOR DE MADIBULA MODELO 6120 FAÇO  </t>
  </si>
  <si>
    <t>TIRANTE,  PARA O BRITADOR DE MADIBULA MODELO 6120 FAÇO</t>
  </si>
  <si>
    <t>ROLAMENTO 23238CW 33,  PARA O BRITADOR DE MADIBULA MODELO 6120 FAÇO</t>
  </si>
  <si>
    <t>ROLAMENTO 22330K,  PARA O BRITADOR DE MADIBULA MODELO 6120 FAÇO</t>
  </si>
  <si>
    <t>BUCHA CONICA H 2330,  PARA O BRITADOR DE MADIBULA MODELO 6120 FAÇO</t>
  </si>
  <si>
    <t>MANDIBULA FIXA 26 DENTES  PEÇA DEVERÁ SER TOTALMENTE USINADA SERVIÇO DE FRESA NA PARTE DE APOIO NA PORTA MANDIBULA(QUEIXO)  PARA O REBRITADOR DE MANDIBULA 100X 28 PLANGG</t>
  </si>
  <si>
    <t>MANDIBULA MÓVEL 25 DENTES PARA O REBRITADOR  PEÇA DEVERÁ SER TOTALMENTE USINADA SERVIÇO DE FRESA NA PARTE DE APOIO NA PORTA MANDIBULA(QUEIXO)   DE MANDIBULA 100 X 28 PLANGG</t>
  </si>
  <si>
    <t>TELHA  PARA O REBRITADOR DE MANDIBULA 100 X 28 PLANGG</t>
  </si>
  <si>
    <t>CUNHA LATERAL DIREITA  PARA O REBRITADOR DE MANDIBULA 100X 28 PLANGG</t>
  </si>
  <si>
    <t>CUNHA LATERAL ESQUERDA  PARA O REBRITADOR DE MANDIBULA 100X 28 PLANGG</t>
  </si>
  <si>
    <t>CANALETA  PARA O REBRITADOR DE MANDIBULA 100X 28 PLANGG</t>
  </si>
  <si>
    <t>CUNHA DE APERTO DA MANDIBULA MÓVEL  PARA O REBRITADOR DE MANDIBULA 100X 28 PLANGG</t>
  </si>
  <si>
    <t>ROLAMANENTO 22236  PARA O REBRITADOR DE MANDIBULA 100X 28 PLANGG</t>
  </si>
  <si>
    <t>ROLAMENTO 24138 PARA O REBRITADOR DE MANDIBULA 100X 28 PLANGG</t>
  </si>
  <si>
    <t>BUCHA H 2336</t>
  </si>
  <si>
    <t>TIRANTE DE MOLA DE AÇO  PARA O REBRITADOR DE MANDIBULA 100X 28 PLANGG</t>
  </si>
  <si>
    <t>MOLA DO TIRANTE PARA O REBRITADOR DE MANDIBULA 100X 28 PLANGG</t>
  </si>
  <si>
    <t>TELA DE AÇO 3.200 X 1.500 MALHA 32 FIO 14 MM PARA A PENEIRA VIBRATÓRIA</t>
  </si>
  <si>
    <t>TELA DE AÇO 3.200X 1.500 MALHA 19 FIO 9 MM PARA A PENEIRA VIBRATÓRIA</t>
  </si>
  <si>
    <t>TELA DE AÇO 3.200 X 1.500 MALHA 12 FIO 7,0 MM PARA A PENEIRA VIBRATÓRIA</t>
  </si>
  <si>
    <t>DEBRUM DE BORRACHA PARA TELA PARA A  PENEIRA  VIBRATÓRIA</t>
  </si>
  <si>
    <t>10 ROLETE DE CARGA 450 X 600 X4 X 20 PARA A PENEIRA VIBRATÓRIA</t>
  </si>
  <si>
    <t>BALDE GRAXA PARA ROLAMENTO SKF 65 20 KG</t>
  </si>
  <si>
    <t>CHAPA LISA 1200 X 3000 X 6.0 MM</t>
  </si>
  <si>
    <t>SERVIÇOS DE SOLDA</t>
  </si>
  <si>
    <t>SERVIÇO DE TORNO- RETIFICA MANDRILHADORA</t>
  </si>
  <si>
    <t xml:space="preserve">SERVIÇO DE MNONTAGEM E DESMONTAGEM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</si>
</sst>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0" fontId="31" fillId="0" borderId="13" xfId="0" applyFont="1" applyBorder="1" applyAlignment="1" applyProtection="1">
      <alignment horizontal="justify" vertical="center" wrapText="1"/>
      <protection locked="0"/>
    </xf>
    <xf numFmtId="0" fontId="31" fillId="0" borderId="35" xfId="0" applyFont="1" applyBorder="1" applyAlignment="1" applyProtection="1">
      <alignment horizontal="justify" vertical="center" wrapText="1"/>
      <protection locked="0"/>
    </xf>
    <xf numFmtId="0" fontId="32" fillId="40" borderId="34" xfId="0" applyFont="1" applyFill="1" applyBorder="1" applyAlignment="1" applyProtection="1">
      <alignment horizontal="center" vertical="center" wrapText="1"/>
      <protection locked="0"/>
    </xf>
    <xf numFmtId="0" fontId="32" fillId="40" borderId="36" xfId="0" applyFont="1" applyFill="1" applyBorder="1" applyAlignment="1" applyProtection="1">
      <alignment horizontal="center" vertical="center" wrapText="1"/>
      <protection locked="0"/>
    </xf>
    <xf numFmtId="4" fontId="33" fillId="0" borderId="13" xfId="0" applyNumberFormat="1" applyFont="1" applyBorder="1" applyAlignment="1" applyProtection="1">
      <alignment horizontal="center" vertical="center" wrapText="1"/>
      <protection locked="0"/>
    </xf>
    <xf numFmtId="4" fontId="33" fillId="0" borderId="35" xfId="0" applyNumberFormat="1" applyFont="1" applyBorder="1" applyAlignment="1" applyProtection="1">
      <alignment horizontal="center" vertical="center" wrapText="1"/>
      <protection locked="0"/>
    </xf>
    <xf numFmtId="0" fontId="33" fillId="0" borderId="35" xfId="0" applyFont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3" workbookViewId="0">
      <selection activeCell="H3" sqref="H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3752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4005</v>
      </c>
      <c r="C2" s="125"/>
      <c r="D2" s="50" t="s">
        <v>162</v>
      </c>
      <c r="E2" s="70">
        <v>21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26" t="s">
        <v>4028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4026</v>
      </c>
      <c r="C4" s="128"/>
      <c r="D4" s="128"/>
      <c r="E4" s="129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3683</v>
      </c>
      <c r="C5" s="15" t="s">
        <v>3956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745410.44000000006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35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2" t="s">
        <v>3750</v>
      </c>
      <c r="B11" s="12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opLeftCell="A3" zoomScaleNormal="100" workbookViewId="0">
      <selection activeCell="L3" sqref="L1:S1048576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2" t="s">
        <v>3676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5" t="str">
        <f>IF(Identificação!B2=0,"",Identificação!B2)</f>
        <v>Pregão Lei 14.133/21 Presencial</v>
      </c>
      <c r="D2" s="135"/>
      <c r="E2" s="135"/>
      <c r="F2" s="135"/>
      <c r="G2" s="135"/>
      <c r="H2" s="37" t="s">
        <v>151</v>
      </c>
      <c r="I2" s="38">
        <f>IF(Identificação!E2=0,"",Identificação!E2)</f>
        <v>21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41" t="s">
        <v>153</v>
      </c>
      <c r="B3" s="142"/>
      <c r="C3" s="143" t="str">
        <f>IF(Identificação!B3=0,"",Identificação!B3)</f>
        <v>registro de preços para a aquisição de peças e serviços para a manutenção do britador</v>
      </c>
      <c r="D3" s="143"/>
      <c r="E3" s="143"/>
      <c r="F3" s="143"/>
      <c r="G3" s="143"/>
      <c r="H3" s="143"/>
      <c r="I3" s="143"/>
      <c r="J3" s="143"/>
      <c r="K3" s="144"/>
      <c r="L3" s="94"/>
      <c r="M3" s="94"/>
    </row>
    <row r="4" spans="1:18" s="27" customFormat="1" ht="15.75" thickBot="1" x14ac:dyDescent="0.3">
      <c r="A4" s="15" t="s">
        <v>176</v>
      </c>
      <c r="B4" s="22"/>
      <c r="C4" s="137" t="str">
        <f>IF(Identificação!B4=0,"",Identificação!B4)</f>
        <v>PREFEITURA DE COTIPORA</v>
      </c>
      <c r="D4" s="137"/>
      <c r="E4" s="137"/>
      <c r="F4" s="137"/>
      <c r="G4" s="137"/>
      <c r="H4" s="137"/>
      <c r="I4" s="137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7" t="str">
        <f>IF(Identificação!B5=0,"",Identificação!B5)</f>
        <v>Compras</v>
      </c>
      <c r="D5" s="137"/>
      <c r="E5" s="137"/>
      <c r="F5" s="137"/>
      <c r="G5" s="138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39">
        <f>SUMIFS(K12:K39953,B12:B39953,"&gt;0",K12:K39953,"&lt;&gt;0")</f>
        <v>745410.44000000006</v>
      </c>
      <c r="D6" s="139"/>
      <c r="E6" s="139"/>
      <c r="F6" s="139"/>
      <c r="G6" s="140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52" t="s">
        <v>3761</v>
      </c>
      <c r="B10" s="152" t="s">
        <v>3759</v>
      </c>
      <c r="C10" s="152" t="s">
        <v>3760</v>
      </c>
      <c r="D10" s="154" t="s">
        <v>3675</v>
      </c>
      <c r="E10" s="156" t="s">
        <v>168</v>
      </c>
      <c r="F10" s="158" t="s">
        <v>3674</v>
      </c>
      <c r="G10" s="154" t="s">
        <v>156</v>
      </c>
      <c r="H10" s="149" t="s">
        <v>165</v>
      </c>
      <c r="I10" s="150"/>
      <c r="J10" s="150"/>
      <c r="K10" s="150"/>
      <c r="L10" s="150"/>
      <c r="M10" s="151"/>
      <c r="N10" s="145" t="s">
        <v>177</v>
      </c>
      <c r="O10" s="146"/>
      <c r="P10" s="147" t="s">
        <v>178</v>
      </c>
      <c r="Q10" s="148"/>
      <c r="R10" s="136" t="s">
        <v>3678</v>
      </c>
    </row>
    <row r="11" spans="1:18" customFormat="1" ht="45.75" thickBot="1" x14ac:dyDescent="0.3">
      <c r="A11" s="153"/>
      <c r="B11" s="153"/>
      <c r="C11" s="153"/>
      <c r="D11" s="155"/>
      <c r="E11" s="157"/>
      <c r="F11" s="159"/>
      <c r="G11" s="155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36"/>
    </row>
    <row r="12" spans="1:18" ht="54.75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67" t="s">
        <v>4029</v>
      </c>
      <c r="H12" s="169">
        <v>3</v>
      </c>
      <c r="I12" s="47" t="s">
        <v>3701</v>
      </c>
      <c r="J12" s="171">
        <v>10403.33</v>
      </c>
      <c r="K12" s="54">
        <f>IFERROR(IF(H12*J12&lt;&gt;0,ROUND(ROUND(H12,4)*ROUND(J12,4),2),""),"")</f>
        <v>31209.99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54.75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68" t="s">
        <v>4030</v>
      </c>
      <c r="H13" s="170">
        <v>3</v>
      </c>
      <c r="I13" s="47" t="s">
        <v>3701</v>
      </c>
      <c r="J13" s="172">
        <v>9936.67</v>
      </c>
      <c r="K13" s="54">
        <f>IFERROR(IF(H13*J13&lt;&gt;0,ROUND(ROUND(H13,4)*ROUND(J13,4),2),""),"")</f>
        <v>29810.01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27.75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68" t="s">
        <v>4031</v>
      </c>
      <c r="H14" s="170">
        <v>2</v>
      </c>
      <c r="I14" s="47" t="s">
        <v>3701</v>
      </c>
      <c r="J14" s="172">
        <v>3310</v>
      </c>
      <c r="K14" s="106">
        <f>IFERROR(IF(H14*J14&lt;&gt;0,ROUND(ROUND(H14,4)*ROUND(J14,4),2),""),"")</f>
        <v>6620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27.75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68" t="s">
        <v>4032</v>
      </c>
      <c r="H15" s="170">
        <v>2</v>
      </c>
      <c r="I15" s="47" t="s">
        <v>3701</v>
      </c>
      <c r="J15" s="172">
        <v>3310</v>
      </c>
      <c r="K15" s="106">
        <f t="shared" ref="K15:K78" si="0">IFERROR(IF(H15*J15&lt;&gt;0,ROUND(ROUND(H15,4)*ROUND(J15,4),2),""),"")</f>
        <v>6620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27.75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68" t="s">
        <v>4033</v>
      </c>
      <c r="H16" s="170">
        <v>2</v>
      </c>
      <c r="I16" s="47" t="s">
        <v>3701</v>
      </c>
      <c r="J16" s="172">
        <v>1826.67</v>
      </c>
      <c r="K16" s="106">
        <f t="shared" si="0"/>
        <v>3653.34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27.75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68" t="s">
        <v>4034</v>
      </c>
      <c r="H17" s="170">
        <v>2</v>
      </c>
      <c r="I17" s="47" t="s">
        <v>3701</v>
      </c>
      <c r="J17" s="172">
        <v>1826.67</v>
      </c>
      <c r="K17" s="106">
        <f t="shared" si="0"/>
        <v>3653.34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27.75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68" t="s">
        <v>4035</v>
      </c>
      <c r="H18" s="170">
        <v>2</v>
      </c>
      <c r="I18" s="47" t="s">
        <v>3701</v>
      </c>
      <c r="J18" s="172">
        <v>1650</v>
      </c>
      <c r="K18" s="106">
        <f t="shared" si="0"/>
        <v>3300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5.75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68" t="s">
        <v>4036</v>
      </c>
      <c r="H19" s="170">
        <v>2</v>
      </c>
      <c r="I19" s="47" t="s">
        <v>3701</v>
      </c>
      <c r="J19" s="172">
        <v>3506.67</v>
      </c>
      <c r="K19" s="106">
        <f t="shared" si="0"/>
        <v>7013.34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27.75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68" t="s">
        <v>4037</v>
      </c>
      <c r="H20" s="170">
        <v>2</v>
      </c>
      <c r="I20" s="47" t="s">
        <v>3701</v>
      </c>
      <c r="J20" s="172">
        <v>1122.33</v>
      </c>
      <c r="K20" s="106">
        <f t="shared" si="0"/>
        <v>2244.66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5.75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68" t="s">
        <v>4038</v>
      </c>
      <c r="H21" s="170">
        <v>4</v>
      </c>
      <c r="I21" s="47" t="s">
        <v>3701</v>
      </c>
      <c r="J21" s="172">
        <v>3163</v>
      </c>
      <c r="K21" s="106">
        <f t="shared" si="0"/>
        <v>12652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27.75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68" t="s">
        <v>4039</v>
      </c>
      <c r="H22" s="170">
        <v>4</v>
      </c>
      <c r="I22" s="47" t="s">
        <v>3701</v>
      </c>
      <c r="J22" s="172">
        <v>6130</v>
      </c>
      <c r="K22" s="106">
        <f t="shared" si="0"/>
        <v>24520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27.75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68" t="s">
        <v>4040</v>
      </c>
      <c r="H23" s="170">
        <v>4</v>
      </c>
      <c r="I23" s="47" t="s">
        <v>3701</v>
      </c>
      <c r="J23" s="172">
        <v>6006.67</v>
      </c>
      <c r="K23" s="106">
        <f t="shared" si="0"/>
        <v>24026.68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27.75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68" t="s">
        <v>4041</v>
      </c>
      <c r="H24" s="170">
        <v>4</v>
      </c>
      <c r="I24" s="47" t="s">
        <v>3701</v>
      </c>
      <c r="J24" s="172">
        <v>2133.33</v>
      </c>
      <c r="K24" s="106">
        <f t="shared" si="0"/>
        <v>8533.32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54.75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68" t="s">
        <v>4042</v>
      </c>
      <c r="H25" s="170">
        <v>4</v>
      </c>
      <c r="I25" s="47" t="s">
        <v>3701</v>
      </c>
      <c r="J25" s="172">
        <v>13980</v>
      </c>
      <c r="K25" s="106">
        <f t="shared" si="0"/>
        <v>55920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54.75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68" t="s">
        <v>4043</v>
      </c>
      <c r="H26" s="170">
        <v>4</v>
      </c>
      <c r="I26" s="47" t="s">
        <v>3701</v>
      </c>
      <c r="J26" s="172">
        <v>13850</v>
      </c>
      <c r="K26" s="106">
        <f t="shared" si="0"/>
        <v>55400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5.75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68" t="s">
        <v>4044</v>
      </c>
      <c r="H27" s="170">
        <v>2</v>
      </c>
      <c r="I27" s="47" t="s">
        <v>3701</v>
      </c>
      <c r="J27" s="172">
        <v>4026.67</v>
      </c>
      <c r="K27" s="106">
        <f t="shared" si="0"/>
        <v>8053.34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27.75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68" t="s">
        <v>4045</v>
      </c>
      <c r="H28" s="170">
        <v>2</v>
      </c>
      <c r="I28" s="47" t="s">
        <v>3701</v>
      </c>
      <c r="J28" s="172">
        <v>3030</v>
      </c>
      <c r="K28" s="106">
        <f t="shared" si="0"/>
        <v>6060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27.75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68" t="s">
        <v>4046</v>
      </c>
      <c r="H29" s="170">
        <v>2</v>
      </c>
      <c r="I29" s="47" t="s">
        <v>3701</v>
      </c>
      <c r="J29" s="172">
        <v>3030</v>
      </c>
      <c r="K29" s="106">
        <f t="shared" si="0"/>
        <v>6060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5.75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68" t="s">
        <v>4047</v>
      </c>
      <c r="H30" s="170">
        <v>2</v>
      </c>
      <c r="I30" s="47" t="s">
        <v>3701</v>
      </c>
      <c r="J30" s="172">
        <v>2983</v>
      </c>
      <c r="K30" s="106">
        <f t="shared" si="0"/>
        <v>5966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27.75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168" t="s">
        <v>4048</v>
      </c>
      <c r="H31" s="170">
        <v>2</v>
      </c>
      <c r="I31" s="47" t="s">
        <v>3701</v>
      </c>
      <c r="J31" s="172">
        <v>2456.33</v>
      </c>
      <c r="K31" s="106">
        <f t="shared" si="0"/>
        <v>4912.66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27.75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168" t="s">
        <v>4049</v>
      </c>
      <c r="H32" s="170">
        <v>4</v>
      </c>
      <c r="I32" s="47" t="s">
        <v>3701</v>
      </c>
      <c r="J32" s="172">
        <v>6300</v>
      </c>
      <c r="K32" s="106">
        <f t="shared" si="0"/>
        <v>25200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27.75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168" t="s">
        <v>4050</v>
      </c>
      <c r="H33" s="170">
        <v>4</v>
      </c>
      <c r="I33" s="47" t="s">
        <v>3701</v>
      </c>
      <c r="J33" s="172">
        <v>9159.33</v>
      </c>
      <c r="K33" s="106">
        <f t="shared" si="0"/>
        <v>36637.32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5.75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168" t="s">
        <v>4051</v>
      </c>
      <c r="H34" s="170">
        <v>4</v>
      </c>
      <c r="I34" s="47" t="s">
        <v>3701</v>
      </c>
      <c r="J34" s="172">
        <v>3181.67</v>
      </c>
      <c r="K34" s="106">
        <f t="shared" si="0"/>
        <v>12726.68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27.75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168" t="s">
        <v>4052</v>
      </c>
      <c r="H35" s="170">
        <v>4</v>
      </c>
      <c r="I35" s="47" t="s">
        <v>3701</v>
      </c>
      <c r="J35" s="172">
        <v>3063</v>
      </c>
      <c r="K35" s="106">
        <f t="shared" si="0"/>
        <v>12252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27.75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168" t="s">
        <v>4053</v>
      </c>
      <c r="H36" s="170">
        <v>4</v>
      </c>
      <c r="I36" s="47" t="s">
        <v>3701</v>
      </c>
      <c r="J36" s="172">
        <v>1893.33</v>
      </c>
      <c r="K36" s="106">
        <f t="shared" si="0"/>
        <v>7573.32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27.75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168" t="s">
        <v>4054</v>
      </c>
      <c r="H37" s="170">
        <v>2</v>
      </c>
      <c r="I37" s="47" t="s">
        <v>3701</v>
      </c>
      <c r="J37" s="172">
        <v>5896.67</v>
      </c>
      <c r="K37" s="106">
        <f t="shared" si="0"/>
        <v>11793.34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27.75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168" t="s">
        <v>4055</v>
      </c>
      <c r="H38" s="170">
        <v>2</v>
      </c>
      <c r="I38" s="47" t="s">
        <v>3701</v>
      </c>
      <c r="J38" s="172">
        <v>5986.67</v>
      </c>
      <c r="K38" s="106">
        <f t="shared" si="0"/>
        <v>11973.34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27.75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168" t="s">
        <v>4056</v>
      </c>
      <c r="H39" s="170">
        <v>2</v>
      </c>
      <c r="I39" s="47" t="s">
        <v>3701</v>
      </c>
      <c r="J39" s="172">
        <v>5896.67</v>
      </c>
      <c r="K39" s="106">
        <f t="shared" si="0"/>
        <v>11793.34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5.75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168" t="s">
        <v>4057</v>
      </c>
      <c r="H40" s="170">
        <v>10</v>
      </c>
      <c r="I40" s="47" t="s">
        <v>3694</v>
      </c>
      <c r="J40" s="173">
        <v>119.67</v>
      </c>
      <c r="K40" s="106">
        <f t="shared" si="0"/>
        <v>1196.7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5.75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168" t="s">
        <v>4058</v>
      </c>
      <c r="H41" s="170">
        <v>4</v>
      </c>
      <c r="I41" s="47" t="s">
        <v>3701</v>
      </c>
      <c r="J41" s="173">
        <v>589.33000000000004</v>
      </c>
      <c r="K41" s="106">
        <f t="shared" si="0"/>
        <v>2357.3200000000002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5.75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168" t="s">
        <v>4059</v>
      </c>
      <c r="H42" s="170">
        <v>2</v>
      </c>
      <c r="I42" s="47" t="s">
        <v>3701</v>
      </c>
      <c r="J42" s="172">
        <v>2045</v>
      </c>
      <c r="K42" s="106">
        <f t="shared" si="0"/>
        <v>4090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5.75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168" t="s">
        <v>4060</v>
      </c>
      <c r="H43" s="170">
        <v>20</v>
      </c>
      <c r="I43" s="47" t="s">
        <v>3701</v>
      </c>
      <c r="J43" s="172">
        <v>4202.67</v>
      </c>
      <c r="K43" s="106">
        <f t="shared" si="0"/>
        <v>84053.4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15.75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168" t="s">
        <v>4061</v>
      </c>
      <c r="H44" s="170">
        <v>100</v>
      </c>
      <c r="I44" s="47" t="s">
        <v>3725</v>
      </c>
      <c r="J44" s="173">
        <v>432.67</v>
      </c>
      <c r="K44" s="106">
        <f t="shared" si="0"/>
        <v>43267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5.75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168" t="s">
        <v>4062</v>
      </c>
      <c r="H45" s="170">
        <v>100</v>
      </c>
      <c r="I45" s="47" t="s">
        <v>3725</v>
      </c>
      <c r="J45" s="173">
        <v>432.67</v>
      </c>
      <c r="K45" s="106">
        <f t="shared" si="0"/>
        <v>43267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5.75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168" t="s">
        <v>4063</v>
      </c>
      <c r="H46" s="170">
        <v>300</v>
      </c>
      <c r="I46" s="47" t="s">
        <v>3725</v>
      </c>
      <c r="J46" s="173">
        <v>436.67</v>
      </c>
      <c r="K46" s="106">
        <f t="shared" si="0"/>
        <v>131001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tabSelected="1" workbookViewId="0">
      <selection activeCell="A12" sqref="A12:K9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2" t="s">
        <v>3679</v>
      </c>
      <c r="B1" s="133"/>
      <c r="C1" s="133"/>
      <c r="D1" s="133"/>
      <c r="E1" s="133"/>
      <c r="F1" s="133"/>
      <c r="G1" s="133"/>
      <c r="H1" s="134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4" t="str">
        <f>IF(Identificação!B2=0,"",Identificação!B2)</f>
        <v>Pregão Lei 14.133/21 Presencial</v>
      </c>
      <c r="D2" s="164"/>
      <c r="E2" s="28" t="s">
        <v>151</v>
      </c>
      <c r="F2" s="29">
        <f>IF(Identificação!E2=0,"",Identificação!E2)</f>
        <v>21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41" t="s">
        <v>153</v>
      </c>
      <c r="B3" s="142"/>
      <c r="C3" s="143" t="str">
        <f>IF(Identificação!B3=0,"",Identificação!B3)</f>
        <v>registro de preços para a aquisição de peças e serviços para a manutenção do britador</v>
      </c>
      <c r="D3" s="143"/>
      <c r="E3" s="143"/>
      <c r="F3" s="143"/>
      <c r="G3" s="143"/>
      <c r="H3" s="144"/>
      <c r="I3" s="103"/>
      <c r="J3" s="103"/>
    </row>
    <row r="4" spans="1:12" s="27" customFormat="1" ht="15.75" thickBot="1" x14ac:dyDescent="0.3">
      <c r="A4" s="18" t="s">
        <v>3791</v>
      </c>
      <c r="B4" s="26"/>
      <c r="C4" s="128"/>
      <c r="D4" s="128"/>
      <c r="E4" s="128"/>
      <c r="F4" s="128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5" t="str">
        <f>IF(Identificação!B5=0,"",Identificação!B5)</f>
        <v>Compras</v>
      </c>
      <c r="D5" s="16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2">
        <f>SUMIFS(H12:H39953,B12:B39953,"&gt;0",H12:H39953,"&lt;&gt;0")</f>
        <v>0</v>
      </c>
      <c r="D6" s="163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2" t="s">
        <v>3754</v>
      </c>
      <c r="B10" s="152" t="s">
        <v>3755</v>
      </c>
      <c r="C10" s="152" t="s">
        <v>3677</v>
      </c>
      <c r="D10" s="154" t="s">
        <v>3756</v>
      </c>
      <c r="E10" s="160" t="s">
        <v>171</v>
      </c>
      <c r="F10" s="161"/>
      <c r="G10" s="161"/>
      <c r="H10" s="161"/>
      <c r="I10" s="161"/>
      <c r="J10" s="161"/>
      <c r="K10" s="161"/>
    </row>
    <row r="11" spans="1:12" customFormat="1" ht="45" x14ac:dyDescent="0.25">
      <c r="A11" s="153"/>
      <c r="B11" s="153"/>
      <c r="C11" s="153"/>
      <c r="D11" s="155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MANDIBULA FIXA 10 DENTES FINO. PEÇA DEVERÁ SER TOTALMENTE USINADA SERVIÇO DE FRESA NA PARTE DE APOIO NO PORTA MANDIBULA (QUEIXO) PARA O BRITADOR DE MADIBULA MODELO 6120 FAÇO</v>
      </c>
      <c r="E12" s="116">
        <f>IF('Orçamento-base'!H12&gt;0,'Orçamento-base'!H12,"")</f>
        <v>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MANDIBULA MÓVEL 09 DENTES FINO. PEÇA DEVERÁ SER TOTALMENTE USINADA SERVIÇO DE FRESA NA PARTE DE APOIO NA PORTA MANDIBULA(QUEIXO)  PARA O BRITADOR DE MADIBULA MODELO 6120 FAÇO</v>
      </c>
      <c r="E13" s="116">
        <f>IF('Orçamento-base'!H13&gt;0,'Orçamento-base'!H13,"")</f>
        <v>3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CUNHA LATERAL SUPERIOR DIREITA,  PARA O BRITADOR DE MADIBULA MODELO 6120 FAÇO</v>
      </c>
      <c r="E14" s="174">
        <f>IF('Orçamento-base'!H14&gt;0,'Orçamento-base'!H14,"")</f>
        <v>2</v>
      </c>
      <c r="F14" s="106" t="str">
        <f>IF('Orçamento-base'!I14&gt;0,'Orçamento-base'!I14,"")</f>
        <v>un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CUNHA LATERAL SUPERIOR ESQUERDA,  PARA O BRITADOR DE MADIBULA MODELO 6120 FAÇO</v>
      </c>
      <c r="E15" s="174">
        <f>IF('Orçamento-base'!H15&gt;0,'Orçamento-base'!H15,"")</f>
        <v>2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CUNHA LATERAL INFERIOR DIREITA,  PARA O BRITADOR DE MADIBULA MODELO 6120 FAÇO</v>
      </c>
      <c r="E16" s="174">
        <f>IF('Orçamento-base'!H16&gt;0,'Orçamento-base'!H16,"")</f>
        <v>2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CUNHA LATERAL INFERIOR ESQUERDA,  PARA O BRITADOR DE MADIBULA MODELO 6120 FAÇO</v>
      </c>
      <c r="E17" s="174">
        <f>IF('Orçamento-base'!H17&gt;0,'Orçamento-base'!H17,"")</f>
        <v>2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CANALETA PORTA MANDIBULA,  PARA O BRITADOR DE MADIBULA MODELO 6120 FAÇO</v>
      </c>
      <c r="E18" s="174">
        <f>IF('Orçamento-base'!H18&gt;0,'Orçamento-base'!H18,"")</f>
        <v>2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TELHA,  PARA O BRITADOR DE MADIBULA MODELO 6120 FAÇO</v>
      </c>
      <c r="E19" s="174">
        <f>IF('Orçamento-base'!H19&gt;0,'Orçamento-base'!H19,"")</f>
        <v>2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MOLA DE AÇO TIRANTE,  PARA O BRITADOR DE MADIBULA MODELO 6120 FAÇO  </v>
      </c>
      <c r="E20" s="174">
        <f>IF('Orçamento-base'!H20&gt;0,'Orçamento-base'!H20,"")</f>
        <v>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TIRANTE,  PARA O BRITADOR DE MADIBULA MODELO 6120 FAÇO</v>
      </c>
      <c r="E21" s="174">
        <f>IF('Orçamento-base'!H21&gt;0,'Orçamento-base'!H21,"")</f>
        <v>4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ROLAMENTO 23238CW 33,  PARA O BRITADOR DE MADIBULA MODELO 6120 FAÇO</v>
      </c>
      <c r="E22" s="174">
        <f>IF('Orçamento-base'!H22&gt;0,'Orçamento-base'!H22,"")</f>
        <v>4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ROLAMENTO 22330K,  PARA O BRITADOR DE MADIBULA MODELO 6120 FAÇO</v>
      </c>
      <c r="E23" s="174">
        <f>IF('Orçamento-base'!H23&gt;0,'Orçamento-base'!H23,"")</f>
        <v>4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BUCHA CONICA H 2330,  PARA O BRITADOR DE MADIBULA MODELO 6120 FAÇO</v>
      </c>
      <c r="E24" s="174">
        <f>IF('Orçamento-base'!H24&gt;0,'Orçamento-base'!H24,"")</f>
        <v>4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MANDIBULA FIXA 26 DENTES  PEÇA DEVERÁ SER TOTALMENTE USINADA SERVIÇO DE FRESA NA PARTE DE APOIO NA PORTA MANDIBULA(QUEIXO)  PARA O REBRITADOR DE MANDIBULA 100X 28 PLANGG</v>
      </c>
      <c r="E25" s="174">
        <f>IF('Orçamento-base'!H25&gt;0,'Orçamento-base'!H25,"")</f>
        <v>4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MANDIBULA MÓVEL 25 DENTES PARA O REBRITADOR  PEÇA DEVERÁ SER TOTALMENTE USINADA SERVIÇO DE FRESA NA PARTE DE APOIO NA PORTA MANDIBULA(QUEIXO)   DE MANDIBULA 100 X 28 PLANGG</v>
      </c>
      <c r="E26" s="174">
        <f>IF('Orçamento-base'!H26&gt;0,'Orçamento-base'!H26,"")</f>
        <v>4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TELHA  PARA O REBRITADOR DE MANDIBULA 100 X 28 PLANGG</v>
      </c>
      <c r="E27" s="174">
        <f>IF('Orçamento-base'!H27&gt;0,'Orçamento-base'!H27,"")</f>
        <v>2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CUNHA LATERAL DIREITA  PARA O REBRITADOR DE MANDIBULA 100X 28 PLANGG</v>
      </c>
      <c r="E28" s="174">
        <f>IF('Orçamento-base'!H28&gt;0,'Orçamento-base'!H28,"")</f>
        <v>2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CUNHA LATERAL ESQUERDA  PARA O REBRITADOR DE MANDIBULA 100X 28 PLANGG</v>
      </c>
      <c r="E29" s="174">
        <f>IF('Orçamento-base'!H29&gt;0,'Orçamento-base'!H29,"")</f>
        <v>2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CANALETA  PARA O REBRITADOR DE MANDIBULA 100X 28 PLANGG</v>
      </c>
      <c r="E30" s="174">
        <f>IF('Orçamento-base'!H30&gt;0,'Orçamento-base'!H30,"")</f>
        <v>2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CUNHA DE APERTO DA MANDIBULA MÓVEL  PARA O REBRITADOR DE MANDIBULA 100X 28 PLANGG</v>
      </c>
      <c r="E31" s="174">
        <f>IF('Orçamento-base'!H31&gt;0,'Orçamento-base'!H31,"")</f>
        <v>2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ROLAMANENTO 22236  PARA O REBRITADOR DE MANDIBULA 100X 28 PLANGG</v>
      </c>
      <c r="E32" s="174">
        <f>IF('Orçamento-base'!H32&gt;0,'Orçamento-base'!H32,"")</f>
        <v>4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ROLAMENTO 24138 PARA O REBRITADOR DE MANDIBULA 100X 28 PLANGG</v>
      </c>
      <c r="E33" s="174">
        <f>IF('Orçamento-base'!H33&gt;0,'Orçamento-base'!H33,"")</f>
        <v>4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BUCHA H 2336</v>
      </c>
      <c r="E34" s="174">
        <f>IF('Orçamento-base'!H34&gt;0,'Orçamento-base'!H34,"")</f>
        <v>4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TIRANTE DE MOLA DE AÇO  PARA O REBRITADOR DE MANDIBULA 100X 28 PLANGG</v>
      </c>
      <c r="E35" s="174">
        <f>IF('Orçamento-base'!H35&gt;0,'Orçamento-base'!H35,"")</f>
        <v>4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MOLA DO TIRANTE PARA O REBRITADOR DE MANDIBULA 100X 28 PLANGG</v>
      </c>
      <c r="E36" s="174">
        <f>IF('Orçamento-base'!H36&gt;0,'Orçamento-base'!H36,"")</f>
        <v>4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TELA DE AÇO 3.200 X 1.500 MALHA 32 FIO 14 MM PARA A PENEIRA VIBRATÓRIA</v>
      </c>
      <c r="E37" s="174">
        <f>IF('Orçamento-base'!H37&gt;0,'Orçamento-base'!H37,"")</f>
        <v>2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TELA DE AÇO 3.200X 1.500 MALHA 19 FIO 9 MM PARA A PENEIRA VIBRATÓRIA</v>
      </c>
      <c r="E38" s="174">
        <f>IF('Orçamento-base'!H38&gt;0,'Orçamento-base'!H38,"")</f>
        <v>2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TELA DE AÇO 3.200 X 1.500 MALHA 12 FIO 7,0 MM PARA A PENEIRA VIBRATÓRIA</v>
      </c>
      <c r="E39" s="174">
        <f>IF('Orçamento-base'!H39&gt;0,'Orçamento-base'!H39,"")</f>
        <v>2</v>
      </c>
      <c r="F39" s="106" t="str">
        <f>IF('Orçamento-base'!I39&gt;0,'Orçamento-base'!I39,"")</f>
        <v>un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DEBRUM DE BORRACHA PARA TELA PARA A  PENEIRA  VIBRATÓRIA</v>
      </c>
      <c r="E40" s="174">
        <f>IF('Orçamento-base'!H40&gt;0,'Orçamento-base'!H40,"")</f>
        <v>10</v>
      </c>
      <c r="F40" s="106" t="str">
        <f>IF('Orçamento-base'!I40&gt;0,'Orçamento-base'!I40,"")</f>
        <v>m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10 ROLETE DE CARGA 450 X 600 X4 X 20 PARA A PENEIRA VIBRATÓRIA</v>
      </c>
      <c r="E41" s="174">
        <f>IF('Orçamento-base'!H41&gt;0,'Orçamento-base'!H41,"")</f>
        <v>4</v>
      </c>
      <c r="F41" s="106" t="str">
        <f>IF('Orçamento-base'!I41&gt;0,'Orçamento-base'!I41,"")</f>
        <v>un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BALDE GRAXA PARA ROLAMENTO SKF 65 20 KG</v>
      </c>
      <c r="E42" s="174">
        <f>IF('Orçamento-base'!H42&gt;0,'Orçamento-base'!H42,"")</f>
        <v>2</v>
      </c>
      <c r="F42" s="106" t="str">
        <f>IF('Orçamento-base'!I42&gt;0,'Orçamento-base'!I42,"")</f>
        <v>un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CHAPA LISA 1200 X 3000 X 6.0 MM</v>
      </c>
      <c r="E43" s="174">
        <f>IF('Orçamento-base'!H43&gt;0,'Orçamento-base'!H43,"")</f>
        <v>20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SERVIÇOS DE SOLDA</v>
      </c>
      <c r="E44" s="174">
        <f>IF('Orçamento-base'!H44&gt;0,'Orçamento-base'!H44,"")</f>
        <v>100</v>
      </c>
      <c r="F44" s="106" t="str">
        <f>IF('Orçamento-base'!I44&gt;0,'Orçamento-base'!I44,"")</f>
        <v>h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SERVIÇO DE TORNO- RETIFICA MANDRILHADORA</v>
      </c>
      <c r="E45" s="174">
        <f>IF('Orçamento-base'!H45&gt;0,'Orçamento-base'!H45,"")</f>
        <v>100</v>
      </c>
      <c r="F45" s="106" t="str">
        <f>IF('Orçamento-base'!I45&gt;0,'Orçamento-base'!I45,"")</f>
        <v>h</v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 xml:space="preserve">SERVIÇO DE MNONTAGEM E DESMONTAGEM </v>
      </c>
      <c r="E46" s="174">
        <f>IF('Orçamento-base'!H46&gt;0,'Orçamento-base'!H46,"")</f>
        <v>300</v>
      </c>
      <c r="F46" s="106" t="str">
        <f>IF('Orçamento-base'!I46&gt;0,'Orçamento-base'!I46,"")</f>
        <v>h</v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74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74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74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74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74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74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74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74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74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74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74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74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74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74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74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74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74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74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74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74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74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74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74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74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74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74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74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74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74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74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74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74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95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74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 t="str">
        <f>'Orçamento-base'!B80</f>
        <v/>
      </c>
      <c r="C80" s="111" t="str">
        <f>IF('Orçamento-base'!C80&gt;0,'Orçamento-base'!C80,"")</f>
        <v/>
      </c>
      <c r="D80" s="106" t="str">
        <f>IF('Orçamento-base'!G80&gt;0,'Orçamento-base'!G80,"")</f>
        <v/>
      </c>
      <c r="E80" s="174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/>
      </c>
      <c r="D81" s="106" t="str">
        <f>IF('Orçamento-base'!G81&gt;0,'Orçamento-base'!G81,"")</f>
        <v/>
      </c>
      <c r="E81" s="174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/>
      </c>
      <c r="D82" s="106" t="str">
        <f>IF('Orçamento-base'!G82&gt;0,'Orçamento-base'!G82,"")</f>
        <v/>
      </c>
      <c r="E82" s="174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74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 t="str">
        <f>'Orçamento-base'!B84</f>
        <v/>
      </c>
      <c r="C84" s="111" t="str">
        <f>IF('Orçamento-base'!C84&gt;0,'Orçamento-base'!C84,"")</f>
        <v/>
      </c>
      <c r="D84" s="106" t="str">
        <f>IF('Orçamento-base'!G84&gt;0,'Orçamento-base'!G84,"")</f>
        <v/>
      </c>
      <c r="E84" s="174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 t="str">
        <f>IF('Orçamento-base'!C85&gt;0,'Orçamento-base'!C85,"")</f>
        <v/>
      </c>
      <c r="D85" s="106" t="str">
        <f>IF('Orçamento-base'!G85&gt;0,'Orçamento-base'!G85,"")</f>
        <v/>
      </c>
      <c r="E85" s="174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1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 t="str">
        <f>'Orçamento-base'!B86</f>
        <v/>
      </c>
      <c r="C86" s="111" t="str">
        <f>IF('Orçamento-base'!C86&gt;0,'Orçamento-base'!C86,"")</f>
        <v/>
      </c>
      <c r="D86" s="106" t="str">
        <f>IF('Orçamento-base'!G86&gt;0,'Orçamento-base'!G86,"")</f>
        <v/>
      </c>
      <c r="E86" s="174" t="str">
        <f>IF('Orçamento-base'!H86&gt;0,'Orçamento-base'!H86,"")</f>
        <v/>
      </c>
      <c r="F86" s="106" t="str">
        <f>IF('Orçamento-base'!I86&gt;0,'Orçamento-base'!I86,"")</f>
        <v/>
      </c>
      <c r="G86" s="114"/>
      <c r="H86" s="106" t="str">
        <f t="shared" si="1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 t="str">
        <f>'Orçamento-base'!B87</f>
        <v/>
      </c>
      <c r="C87" s="111" t="str">
        <f>IF('Orçamento-base'!C87&gt;0,'Orçamento-base'!C87,"")</f>
        <v/>
      </c>
      <c r="D87" s="106" t="str">
        <f>IF('Orçamento-base'!G87&gt;0,'Orçamento-base'!G87,"")</f>
        <v/>
      </c>
      <c r="E87" s="174" t="str">
        <f>IF('Orçamento-base'!H87&gt;0,'Orçamento-base'!H87,"")</f>
        <v/>
      </c>
      <c r="F87" s="106" t="str">
        <f>IF('Orçamento-base'!I87&gt;0,'Orçamento-base'!I87,"")</f>
        <v/>
      </c>
      <c r="G87" s="114"/>
      <c r="H87" s="106" t="str">
        <f t="shared" si="1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 t="str">
        <f>'Orçamento-base'!B88</f>
        <v/>
      </c>
      <c r="C88" s="111" t="str">
        <f>IF('Orçamento-base'!C88&gt;0,'Orçamento-base'!C88,"")</f>
        <v/>
      </c>
      <c r="D88" s="106" t="str">
        <f>IF('Orçamento-base'!G88&gt;0,'Orçamento-base'!G88,"")</f>
        <v/>
      </c>
      <c r="E88" s="174" t="str">
        <f>IF('Orçamento-base'!H88&gt;0,'Orçamento-base'!H88,"")</f>
        <v/>
      </c>
      <c r="F88" s="106" t="str">
        <f>IF('Orçamento-base'!I88&gt;0,'Orçamento-base'!I88,"")</f>
        <v/>
      </c>
      <c r="G88" s="114"/>
      <c r="H88" s="106" t="str">
        <f t="shared" si="1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 t="str">
        <f>'Orçamento-base'!B89</f>
        <v/>
      </c>
      <c r="C89" s="111" t="str">
        <f>IF('Orçamento-base'!C89&gt;0,'Orçamento-base'!C89,"")</f>
        <v/>
      </c>
      <c r="D89" s="106" t="str">
        <f>IF('Orçamento-base'!G89&gt;0,'Orçamento-base'!G89,"")</f>
        <v/>
      </c>
      <c r="E89" s="174" t="str">
        <f>IF('Orçamento-base'!H89&gt;0,'Orçamento-base'!H89,"")</f>
        <v/>
      </c>
      <c r="F89" s="106" t="str">
        <f>IF('Orçamento-base'!I89&gt;0,'Orçamento-base'!I89,"")</f>
        <v/>
      </c>
      <c r="G89" s="114"/>
      <c r="H89" s="106" t="str">
        <f t="shared" si="1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 t="str">
        <f>'Orçamento-base'!B90</f>
        <v/>
      </c>
      <c r="C90" s="111" t="str">
        <f>IF('Orçamento-base'!C90&gt;0,'Orçamento-base'!C90,"")</f>
        <v/>
      </c>
      <c r="D90" s="106" t="str">
        <f>IF('Orçamento-base'!G90&gt;0,'Orçamento-base'!G90,"")</f>
        <v/>
      </c>
      <c r="E90" s="174" t="str">
        <f>IF('Orçamento-base'!H90&gt;0,'Orçamento-base'!H90,"")</f>
        <v/>
      </c>
      <c r="F90" s="106" t="str">
        <f>IF('Orçamento-base'!I90&gt;0,'Orçamento-base'!I90,"")</f>
        <v/>
      </c>
      <c r="G90" s="114"/>
      <c r="H90" s="106" t="str">
        <f t="shared" si="1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 t="str">
        <f>'Orçamento-base'!B91</f>
        <v/>
      </c>
      <c r="C91" s="111" t="str">
        <f>IF('Orçamento-base'!C91&gt;0,'Orçamento-base'!C91,"")</f>
        <v/>
      </c>
      <c r="D91" s="106" t="str">
        <f>IF('Orçamento-base'!G91&gt;0,'Orçamento-base'!G91,"")</f>
        <v/>
      </c>
      <c r="E91" s="174" t="str">
        <f>IF('Orçamento-base'!H91&gt;0,'Orçamento-base'!H91,"")</f>
        <v/>
      </c>
      <c r="F91" s="106" t="str">
        <f>IF('Orçamento-base'!I91&gt;0,'Orçamento-base'!I91,"")</f>
        <v/>
      </c>
      <c r="G91" s="114"/>
      <c r="H91" s="106" t="str">
        <f t="shared" si="1"/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 t="str">
        <f>'Orçamento-base'!B92</f>
        <v/>
      </c>
      <c r="C92" s="111" t="str">
        <f>IF('Orçamento-base'!C92&gt;0,'Orçamento-base'!C92,"")</f>
        <v/>
      </c>
      <c r="D92" s="106" t="str">
        <f>IF('Orçamento-base'!G92&gt;0,'Orçamento-base'!G92,"")</f>
        <v/>
      </c>
      <c r="E92" s="174" t="str">
        <f>IF('Orçamento-base'!H92&gt;0,'Orçamento-base'!H92,"")</f>
        <v/>
      </c>
      <c r="F92" s="106" t="str">
        <f>IF('Orçamento-base'!I92&gt;0,'Orçamento-base'!I92,"")</f>
        <v/>
      </c>
      <c r="G92" s="114"/>
      <c r="H92" s="106" t="str">
        <f t="shared" si="1"/>
        <v/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 t="str">
        <f>'Orçamento-base'!B93</f>
        <v/>
      </c>
      <c r="C93" s="111" t="str">
        <f>IF('Orçamento-base'!C93&gt;0,'Orçamento-base'!C93,"")</f>
        <v/>
      </c>
      <c r="D93" s="106" t="str">
        <f>IF('Orçamento-base'!G93&gt;0,'Orçamento-base'!G93,"")</f>
        <v/>
      </c>
      <c r="E93" s="174" t="str">
        <f>IF('Orçamento-base'!H93&gt;0,'Orçamento-base'!H93,"")</f>
        <v/>
      </c>
      <c r="F93" s="106" t="str">
        <f>IF('Orçamento-base'!I93&gt;0,'Orçamento-base'!I93,"")</f>
        <v/>
      </c>
      <c r="G93" s="114"/>
      <c r="H93" s="106" t="str">
        <f t="shared" si="1"/>
        <v/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 t="str">
        <f>'Orçamento-base'!B94</f>
        <v/>
      </c>
      <c r="C94" s="111" t="str">
        <f>IF('Orçamento-base'!C94&gt;0,'Orçamento-base'!C94,"")</f>
        <v/>
      </c>
      <c r="D94" s="106" t="str">
        <f>IF('Orçamento-base'!G94&gt;0,'Orçamento-base'!G94,"")</f>
        <v/>
      </c>
      <c r="E94" s="174" t="str">
        <f>IF('Orçamento-base'!H94&gt;0,'Orçamento-base'!H94,"")</f>
        <v/>
      </c>
      <c r="F94" s="106" t="str">
        <f>IF('Orçamento-base'!I94&gt;0,'Orçamento-base'!I94,"")</f>
        <v/>
      </c>
      <c r="G94" s="114"/>
      <c r="H94" s="106" t="str">
        <f t="shared" si="1"/>
        <v/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 t="str">
        <f>'Orçamento-base'!B95</f>
        <v/>
      </c>
      <c r="C95" s="111" t="str">
        <f>IF('Orçamento-base'!C95&gt;0,'Orçamento-base'!C95,"")</f>
        <v/>
      </c>
      <c r="D95" s="106" t="str">
        <f>IF('Orçamento-base'!G95&gt;0,'Orçamento-base'!G95,"")</f>
        <v/>
      </c>
      <c r="E95" s="174" t="str">
        <f>IF('Orçamento-base'!H95&gt;0,'Orçamento-base'!H95,"")</f>
        <v/>
      </c>
      <c r="F95" s="106" t="str">
        <f>IF('Orçamento-base'!I95&gt;0,'Orçamento-base'!I95,"")</f>
        <v/>
      </c>
      <c r="G95" s="114"/>
      <c r="H95" s="106" t="str">
        <f t="shared" si="1"/>
        <v/>
      </c>
      <c r="I95" s="98"/>
      <c r="J95" s="98"/>
      <c r="K95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2026-06-12T16:28:12Z</dcterms:modified>
</cp:coreProperties>
</file>