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wservera\Licitacoes\2026 - LICITAÇÕES\CONCORRÊNCIA PRESENCIAL\CONCORRÊNCIA Nº 09-2026-CONTENÇÃO IVO - Copia\"/>
    </mc:Choice>
  </mc:AlternateContent>
  <xr:revisionPtr revIDLastSave="0" documentId="13_ncr:1_{659DA507-02CC-4046-B201-7FF70FC80FC9}" xr6:coauthVersionLast="47" xr6:coauthVersionMax="47" xr10:uidLastSave="{00000000-0000-0000-0000-000000000000}"/>
  <bookViews>
    <workbookView xWindow="-120" yWindow="-120" windowWidth="29040" windowHeight="1572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2" i="3" l="1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67" i="3"/>
  <c r="K66" i="3"/>
  <c r="K65" i="3"/>
  <c r="K64" i="3"/>
  <c r="K63" i="3"/>
  <c r="K62" i="3"/>
  <c r="K61" i="3"/>
  <c r="K60" i="3"/>
  <c r="K59" i="3"/>
  <c r="K114" i="3"/>
  <c r="O114" i="3"/>
  <c r="Q114" i="3"/>
  <c r="K115" i="3"/>
  <c r="O115" i="3"/>
  <c r="Q115" i="3"/>
  <c r="K116" i="3"/>
  <c r="O116" i="3"/>
  <c r="Q116" i="3"/>
  <c r="K117" i="3"/>
  <c r="O117" i="3"/>
  <c r="Q117" i="3"/>
  <c r="K118" i="3"/>
  <c r="O118" i="3"/>
  <c r="Q118" i="3"/>
  <c r="K119" i="3"/>
  <c r="O119" i="3"/>
  <c r="Q119" i="3"/>
  <c r="K120" i="3"/>
  <c r="O120" i="3"/>
  <c r="Q120" i="3"/>
  <c r="K121" i="3"/>
  <c r="O121" i="3"/>
  <c r="Q121" i="3"/>
  <c r="K122" i="3"/>
  <c r="O122" i="3"/>
  <c r="Q122" i="3"/>
  <c r="K123" i="3"/>
  <c r="B123" i="3" s="1"/>
  <c r="O123" i="3"/>
  <c r="Q123" i="3"/>
  <c r="K124" i="3"/>
  <c r="O124" i="3"/>
  <c r="Q124" i="3"/>
  <c r="K125" i="3"/>
  <c r="O125" i="3"/>
  <c r="Q125" i="3"/>
  <c r="K126" i="3"/>
  <c r="O126" i="3"/>
  <c r="Q126" i="3"/>
  <c r="K127" i="3"/>
  <c r="O127" i="3"/>
  <c r="Q127" i="3"/>
  <c r="K128" i="3"/>
  <c r="O128" i="3"/>
  <c r="Q128" i="3"/>
  <c r="K129" i="3"/>
  <c r="O129" i="3"/>
  <c r="Q129" i="3"/>
  <c r="K130" i="3"/>
  <c r="O130" i="3"/>
  <c r="Q130" i="3"/>
  <c r="K131" i="3"/>
  <c r="O131" i="3"/>
  <c r="Q131" i="3"/>
  <c r="K132" i="3"/>
  <c r="O132" i="3"/>
  <c r="Q132" i="3"/>
  <c r="K133" i="3"/>
  <c r="O133" i="3"/>
  <c r="Q133" i="3"/>
  <c r="K134" i="3"/>
  <c r="O134" i="3"/>
  <c r="Q134" i="3"/>
  <c r="K135" i="3"/>
  <c r="O135" i="3"/>
  <c r="Q135" i="3"/>
  <c r="K136" i="3"/>
  <c r="O136" i="3"/>
  <c r="Q136" i="3"/>
  <c r="K137" i="3"/>
  <c r="O137" i="3"/>
  <c r="Q137" i="3"/>
  <c r="B131" i="3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3" i="3"/>
  <c r="B13" i="3" s="1"/>
  <c r="B14" i="3" s="1"/>
  <c r="K12" i="3" l="1"/>
  <c r="B12" i="3" s="1"/>
  <c r="B15" i="3" l="1"/>
  <c r="E12" i="6"/>
  <c r="H12" i="6" s="1"/>
  <c r="B16" i="3" l="1"/>
  <c r="B17" i="3" s="1"/>
  <c r="C5" i="6"/>
  <c r="C3" i="6"/>
  <c r="H2" i="6"/>
  <c r="F2" i="6"/>
  <c r="C2" i="6"/>
  <c r="K4" i="3"/>
  <c r="K2" i="3"/>
  <c r="C3" i="3"/>
  <c r="C4" i="3"/>
  <c r="C5" i="3"/>
  <c r="I2" i="3"/>
  <c r="C2" i="3"/>
  <c r="B18" i="3" l="1"/>
  <c r="B19" i="3" s="1"/>
  <c r="B20" i="3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1" i="3" l="1"/>
  <c r="B22" i="3" s="1"/>
  <c r="B23" i="3" s="1"/>
  <c r="E13" i="6"/>
  <c r="H13" i="6" s="1"/>
  <c r="O13" i="3"/>
  <c r="B24" i="3" l="1"/>
  <c r="B25" i="3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6" i="3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7" i="3" l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8" i="3" l="1"/>
  <c r="B29" i="3" s="1"/>
  <c r="B30" i="3" s="1"/>
  <c r="B31" i="3" s="1"/>
  <c r="B13" i="6"/>
  <c r="C6" i="6" s="1"/>
  <c r="B7" i="2" s="1"/>
  <c r="B32" i="3" l="1"/>
  <c r="B33" i="3" s="1"/>
  <c r="B34" i="3" l="1"/>
  <c r="B35" i="3" s="1"/>
  <c r="B39" i="3"/>
  <c r="B36" i="3" l="1"/>
  <c r="B37" i="3" s="1"/>
  <c r="B38" i="3" s="1"/>
  <c r="B40" i="3" s="1"/>
  <c r="B41" i="3" s="1"/>
  <c r="B42" i="3" l="1"/>
  <c r="B43" i="3" l="1"/>
  <c r="B44" i="3" l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l="1"/>
  <c r="B61" i="3" s="1"/>
  <c r="B62" i="3" s="1"/>
  <c r="B63" i="3" l="1"/>
  <c r="B64" i="3" s="1"/>
  <c r="B65" i="3" s="1"/>
  <c r="B66" i="3" s="1"/>
  <c r="B68" i="3" s="1"/>
  <c r="B69" i="3" s="1"/>
  <c r="B107" i="3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4" i="3" s="1"/>
  <c r="B125" i="3" s="1"/>
  <c r="B126" i="3"/>
  <c r="B127" i="3" s="1"/>
  <c r="B128" i="3" s="1"/>
  <c r="B129" i="3" s="1"/>
  <c r="B130" i="3" s="1"/>
  <c r="B132" i="3" s="1"/>
  <c r="B133" i="3" s="1"/>
  <c r="B134" i="3" s="1"/>
  <c r="B135" i="3" s="1"/>
  <c r="B67" i="3" l="1"/>
  <c r="B70" i="3"/>
  <c r="B71" i="3" l="1"/>
  <c r="B72" i="3" l="1"/>
  <c r="B74" i="3" s="1"/>
  <c r="B73" i="3" l="1"/>
  <c r="B75" i="3" l="1"/>
  <c r="B76" i="3" s="1"/>
  <c r="B77" i="3" s="1"/>
  <c r="B78" i="3" s="1"/>
  <c r="B79" i="3" s="1"/>
  <c r="B80" i="3" s="1"/>
  <c r="B82" i="3" s="1"/>
  <c r="B81" i="3" l="1"/>
  <c r="B83" i="3" s="1"/>
  <c r="B84" i="3" l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8" i="3" s="1"/>
  <c r="C6" i="3" l="1"/>
  <c r="B6" i="2" s="1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<sst xmlns="http://schemas.openxmlformats.org/spreadsheetml/2006/main" count="15501" uniqueCount="4234">
  <si>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</si>
  <si>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</si>
  <si>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</si>
  <si>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</si>
  <si>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</si>
  <si>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</si>
  <si>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</si>
  <si>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</si>
  <si>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</si>
  <si>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</si>
  <si>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</si>
  <si>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</si>
  <si>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</si>
  <si>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</si>
  <si>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</si>
  <si>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</si>
  <si>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</si>
  <si>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</si>
  <si>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</si>
  <si>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</si>
  <si>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</si>
  <si>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</si>
  <si>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</si>
  <si>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</si>
  <si>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</si>
  <si>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</si>
  <si>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</si>
  <si>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</si>
  <si>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</si>
  <si>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</si>
  <si>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</si>
  <si>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</si>
  <si>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</si>
  <si>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</si>
  <si>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</si>
  <si>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</si>
  <si>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</si>
  <si>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</si>
  <si>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</si>
  <si>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</si>
  <si>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</si>
  <si>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</si>
  <si>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</si>
  <si>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</si>
  <si>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</si>
  <si>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</si>
  <si>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</si>
  <si>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</si>
  <si>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</si>
  <si>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</si>
  <si>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</si>
  <si>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</si>
  <si>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</si>
  <si>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</si>
  <si>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</si>
  <si>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</si>
  <si>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</si>
  <si>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</si>
  <si>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</si>
  <si>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</si>
  <si>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</si>
  <si>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</si>
  <si>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</si>
  <si>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</si>
  <si>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</si>
  <si>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</si>
  <si>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</si>
  <si>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</si>
  <si>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</si>
  <si>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</si>
  <si>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</si>
  <si>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</si>
  <si>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</si>
  <si>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</si>
  <si>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</si>
  <si>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</si>
  <si>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</si>
  <si>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</si>
  <si>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</si>
  <si>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</si>
  <si>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</si>
  <si>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</si>
  <si>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</si>
  <si>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</si>
  <si>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</si>
  <si>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</si>
  <si>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</si>
  <si>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</si>
  <si>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</si>
  <si>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</si>
  <si>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</si>
  <si>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</si>
  <si>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</si>
  <si>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</si>
  <si>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</si>
  <si>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</si>
  <si>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</si>
  <si>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</si>
  <si>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</si>
  <si>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</si>
  <si>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</si>
  <si>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</si>
  <si>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</si>
  <si>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</si>
  <si>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</si>
  <si>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</si>
  <si>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</si>
  <si>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</si>
  <si>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</si>
  <si>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</si>
  <si>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</si>
  <si>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</si>
  <si>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</si>
  <si>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</si>
  <si>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</si>
  <si>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</si>
  <si>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</si>
  <si>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</si>
  <si>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</si>
  <si>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</si>
  <si>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</si>
  <si>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</si>
  <si>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</si>
  <si>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</si>
  <si>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</si>
  <si>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</si>
  <si>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</si>
  <si>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</si>
  <si>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</si>
  <si>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</si>
  <si>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</si>
  <si>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</si>
  <si>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</si>
  <si>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</si>
  <si>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</si>
  <si>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</si>
  <si>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</si>
  <si>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</si>
  <si>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</si>
  <si>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</si>
  <si>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</si>
  <si>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</si>
  <si>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</si>
  <si>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</si>
  <si>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</si>
  <si>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</si>
  <si>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</si>
  <si>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</si>
  <si>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</si>
  <si>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</si>
  <si>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</si>
  <si>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</si>
  <si>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</si>
  <si>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</si>
  <si>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</si>
  <si>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</si>
  <si>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</si>
  <si>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</si>
  <si>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</si>
  <si>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</si>
  <si>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</si>
  <si>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</si>
  <si>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</si>
  <si>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</si>
  <si>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</si>
  <si>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</si>
  <si>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</si>
  <si>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</si>
  <si>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</si>
  <si>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</si>
  <si>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</si>
  <si>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</si>
  <si>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</si>
  <si>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</si>
  <si>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</si>
  <si>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</si>
  <si>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</si>
  <si>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</si>
  <si>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</si>
  <si>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</si>
  <si>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</si>
  <si>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</si>
  <si>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</si>
  <si>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</si>
  <si>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</si>
  <si>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</si>
  <si>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</si>
  <si>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</si>
  <si>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</si>
  <si>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</si>
  <si>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</si>
  <si>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</si>
  <si>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</si>
  <si>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</si>
  <si>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</si>
  <si>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</si>
  <si>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</si>
  <si>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</si>
  <si>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</si>
  <si>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</si>
  <si>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</si>
  <si>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</si>
  <si>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</si>
  <si>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</si>
  <si>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</si>
  <si>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</si>
  <si>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</si>
  <si>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</si>
  <si>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</si>
  <si>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</si>
  <si>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</si>
  <si>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</si>
  <si>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</si>
  <si>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</si>
  <si>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</si>
  <si>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</si>
  <si>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</si>
  <si>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</si>
  <si>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</si>
  <si>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</si>
  <si>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</si>
  <si>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</si>
  <si>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</si>
  <si>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</si>
  <si>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</si>
  <si>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</si>
  <si>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</si>
  <si>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</si>
  <si>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</si>
  <si>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</si>
  <si>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</si>
  <si>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</si>
  <si>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</si>
  <si>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</si>
  <si>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</si>
  <si>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</si>
  <si>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</si>
  <si>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</si>
  <si>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</si>
  <si>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</si>
  <si>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</si>
  <si>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</si>
  <si>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</si>
  <si>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</si>
  <si>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</si>
  <si>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</si>
  <si>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</si>
  <si>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</si>
  <si>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</si>
  <si>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</si>
  <si>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</si>
  <si>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</si>
  <si>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</si>
  <si>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</si>
  <si>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</si>
  <si>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</si>
  <si>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</si>
  <si>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</si>
  <si>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</si>
  <si>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</si>
  <si>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</si>
  <si>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</si>
  <si>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</si>
  <si>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</si>
  <si>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</si>
  <si>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</si>
  <si>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</si>
  <si>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</si>
  <si>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</si>
  <si>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</si>
  <si>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</si>
  <si>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</si>
  <si>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</si>
  <si>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</si>
  <si>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</si>
  <si>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</si>
  <si>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</si>
  <si>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</si>
  <si>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</si>
  <si>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</si>
  <si>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</si>
  <si>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</si>
  <si>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</si>
  <si>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</si>
  <si>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</si>
  <si>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</si>
  <si>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</si>
  <si>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</si>
  <si>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</si>
  <si>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</si>
  <si>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</si>
  <si>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</si>
  <si>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</si>
  <si>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</si>
  <si>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</si>
  <si>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</si>
  <si>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</si>
  <si>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</si>
  <si>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</si>
  <si>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</si>
  <si>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</si>
  <si>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</si>
  <si>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</si>
  <si>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</si>
  <si>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</si>
  <si>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</si>
  <si>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</si>
  <si>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</si>
  <si>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</si>
  <si>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</si>
  <si>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</si>
  <si>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</si>
  <si>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</si>
  <si>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</si>
  <si>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</si>
  <si>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</si>
  <si>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</si>
  <si>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</si>
  <si>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</si>
  <si>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</si>
  <si>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</si>
  <si>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</si>
  <si>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</si>
  <si>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</si>
  <si>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</si>
  <si>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</si>
  <si>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</si>
  <si>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</si>
  <si>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</si>
  <si>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</si>
  <si>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</si>
  <si>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</si>
  <si>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</si>
  <si>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</si>
  <si>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</si>
  <si>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</si>
  <si>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</si>
  <si>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</si>
  <si>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</si>
  <si>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</si>
  <si>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</si>
  <si>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</si>
  <si>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</si>
  <si>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</si>
  <si>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</si>
  <si>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</si>
  <si>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</si>
  <si>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</si>
  <si>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</si>
  <si>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</si>
  <si>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</si>
  <si>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</si>
  <si>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</si>
  <si>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</si>
  <si>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</si>
  <si>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</si>
  <si>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</si>
  <si>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</si>
  <si>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</si>
  <si>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</si>
  <si>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</si>
  <si>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</si>
  <si>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</si>
  <si>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</si>
  <si>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</si>
  <si>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</si>
  <si>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</si>
  <si>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</si>
  <si>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</si>
  <si>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</si>
  <si>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</si>
  <si>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</si>
  <si>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</si>
  <si>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</si>
  <si>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</si>
  <si>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</si>
  <si>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</si>
  <si>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</si>
  <si>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</si>
  <si>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</si>
  <si>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</si>
  <si>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</si>
  <si>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</si>
  <si>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</si>
  <si>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</si>
  <si>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</si>
  <si>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</si>
  <si>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</si>
  <si>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</si>
  <si>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</si>
  <si>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</si>
  <si>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</si>
  <si>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</si>
  <si>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</si>
  <si>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</si>
  <si>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</si>
  <si>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</si>
  <si>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</si>
  <si>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</si>
  <si>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</si>
  <si>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</si>
  <si>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</si>
  <si>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</si>
  <si>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</si>
  <si>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</si>
  <si>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</si>
  <si>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</si>
  <si>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</si>
  <si>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</si>
  <si>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</si>
  <si>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</si>
  <si>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</si>
  <si>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</si>
  <si>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</si>
  <si>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</si>
  <si>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</si>
  <si>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</si>
  <si>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</si>
  <si>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</si>
  <si>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</si>
  <si>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</si>
  <si>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</si>
  <si>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</si>
  <si>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</si>
  <si>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</si>
  <si>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</si>
  <si>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</si>
  <si>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</si>
  <si>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</si>
  <si>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</si>
  <si>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</si>
  <si>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</si>
  <si>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</si>
  <si>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</si>
  <si>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</si>
  <si>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</si>
  <si>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</si>
  <si>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</si>
  <si>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</si>
  <si>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</si>
  <si>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</si>
  <si>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</si>
  <si>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</si>
  <si>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</si>
  <si>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</si>
  <si>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</si>
  <si>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</si>
  <si>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</si>
  <si>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</si>
  <si>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</si>
  <si>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</si>
  <si>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</si>
  <si>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</si>
  <si>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</si>
  <si>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</si>
  <si>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</si>
  <si>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</si>
  <si>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</si>
  <si>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</si>
  <si>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</si>
  <si>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</si>
  <si>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</si>
  <si>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</si>
  <si>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</si>
  <si>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</si>
  <si>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</si>
  <si>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</si>
  <si>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</si>
  <si>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</si>
  <si>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</si>
  <si>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</si>
  <si>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</si>
  <si>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</si>
  <si>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</si>
  <si>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</si>
  <si>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</si>
  <si>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</si>
  <si>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</si>
  <si>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</si>
  <si>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</si>
  <si>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</si>
  <si>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</si>
  <si>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</si>
  <si>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</si>
  <si>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</si>
  <si>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</si>
  <si>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</si>
  <si>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</si>
  <si>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</si>
  <si>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</si>
  <si>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</si>
  <si>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</si>
  <si>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</si>
  <si>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</si>
  <si>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</si>
  <si>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</si>
  <si>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</si>
  <si>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</si>
  <si>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</si>
  <si>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</si>
  <si>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</si>
  <si>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</si>
  <si>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</si>
  <si>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</si>
  <si>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</si>
  <si>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</si>
  <si>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</si>
  <si>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</si>
  <si>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</si>
  <si>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</si>
  <si>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</si>
  <si>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</si>
  <si>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</si>
  <si>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</si>
  <si>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</si>
  <si>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</si>
  <si>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</si>
  <si>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</si>
  <si>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</si>
  <si>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</si>
  <si>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</si>
  <si>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</si>
  <si>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</si>
  <si>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</si>
  <si>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</si>
  <si>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</si>
  <si>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</si>
  <si>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</si>
  <si>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</si>
  <si>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</si>
  <si>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</si>
  <si>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</si>
  <si>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</si>
  <si>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</si>
  <si>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</si>
  <si>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</si>
  <si>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</si>
  <si>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</si>
  <si>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</si>
  <si>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</si>
  <si>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</si>
  <si>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</si>
  <si>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</si>
  <si>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</si>
  <si>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</si>
  <si>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</si>
  <si>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</si>
  <si>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</si>
  <si>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</si>
  <si>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</si>
  <si>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</si>
  <si>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</si>
  <si>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</si>
  <si>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</si>
  <si>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</si>
  <si>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</si>
  <si>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</si>
  <si>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</si>
  <si>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</si>
  <si>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</si>
  <si>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</si>
  <si>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</si>
  <si>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</si>
  <si>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</si>
  <si>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</si>
  <si>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</si>
  <si>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</si>
  <si>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</si>
  <si>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</si>
  <si>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</si>
  <si>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</si>
  <si>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</si>
  <si>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</si>
  <si>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</si>
  <si>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</si>
  <si>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</si>
  <si>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</si>
  <si>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</si>
  <si>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</si>
  <si>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</si>
  <si>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</si>
  <si>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</si>
  <si>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</si>
  <si>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</si>
  <si>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</si>
  <si>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</si>
  <si>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</si>
  <si>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</si>
  <si>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</si>
  <si>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</si>
  <si>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</si>
  <si>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</si>
  <si>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</si>
  <si>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</si>
  <si>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</si>
  <si>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</si>
  <si>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</si>
  <si>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</si>
  <si>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</si>
  <si>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</si>
  <si>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</si>
  <si>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</si>
  <si>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</si>
  <si>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</si>
  <si>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</si>
  <si>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</si>
  <si>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</si>
  <si>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</si>
  <si>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</si>
  <si>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</si>
  <si>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</si>
  <si>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</si>
  <si>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</si>
  <si>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</si>
  <si>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</si>
  <si>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</si>
  <si>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</si>
  <si>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</si>
  <si>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</si>
  <si>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</si>
  <si>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</si>
  <si>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</si>
  <si>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</si>
  <si>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</si>
  <si>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</si>
  <si>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</si>
  <si>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</si>
  <si>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</si>
  <si>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</si>
  <si>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</si>
  <si>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</si>
  <si>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</si>
  <si>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</si>
  <si>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</si>
  <si>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</si>
  <si>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</si>
  <si>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</si>
  <si>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</si>
  <si>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</si>
  <si>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</si>
  <si>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</si>
  <si>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</si>
  <si>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</si>
  <si>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</si>
  <si>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</si>
  <si>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</si>
  <si>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</si>
  <si>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</si>
  <si>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</si>
  <si>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</si>
  <si>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</si>
  <si>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</si>
  <si>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</si>
  <si>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</si>
  <si>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</si>
  <si>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</si>
  <si>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</si>
  <si>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</si>
  <si>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</si>
  <si>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</si>
  <si>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</si>
  <si>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</si>
  <si>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</si>
  <si>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</si>
  <si>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</si>
  <si>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</si>
  <si>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</si>
  <si>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</si>
  <si>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</si>
  <si>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</si>
  <si>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</si>
  <si>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</si>
  <si>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</si>
  <si>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</si>
  <si>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</si>
  <si>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</si>
  <si>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</si>
  <si>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</si>
  <si>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</si>
  <si>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</si>
  <si>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</si>
  <si>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</si>
  <si>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</si>
  <si>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</si>
  <si>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</si>
  <si>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</si>
  <si>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</si>
  <si>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</si>
  <si>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</si>
  <si>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</si>
  <si>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</si>
  <si>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</si>
  <si>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</si>
  <si>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</si>
  <si>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</si>
  <si>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</si>
  <si>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</si>
  <si>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</si>
  <si>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</si>
  <si>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</si>
  <si>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</si>
  <si>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</si>
  <si>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</si>
  <si>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</si>
  <si>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</si>
  <si>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</si>
  <si>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</si>
  <si>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</si>
  <si>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</si>
  <si>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</si>
  <si>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</si>
  <si>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</si>
  <si>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</si>
  <si>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</si>
  <si>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</si>
  <si>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</si>
  <si>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</si>
  <si>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</si>
  <si>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</si>
  <si>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</si>
  <si>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</si>
  <si>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</si>
  <si>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</si>
  <si>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</si>
  <si>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</si>
  <si>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</si>
  <si>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</si>
  <si>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</si>
  <si>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</si>
  <si>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</si>
  <si>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</si>
  <si>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</si>
  <si>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</si>
  <si>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</si>
  <si>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</si>
  <si>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</si>
  <si>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</si>
  <si>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</si>
  <si>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</si>
  <si>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</si>
  <si>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</si>
  <si>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</si>
  <si>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</si>
  <si>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</si>
  <si>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</si>
  <si>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</si>
  <si>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</si>
  <si>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</si>
  <si>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</si>
  <si>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</si>
  <si>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</si>
  <si>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</si>
  <si>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</si>
  <si>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</si>
  <si>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</si>
  <si>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</si>
  <si>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</si>
  <si>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</si>
  <si>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</si>
  <si>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</si>
  <si>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</si>
  <si>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</si>
  <si>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</si>
  <si>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</si>
  <si>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</si>
  <si>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</si>
  <si>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</si>
  <si>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</si>
  <si>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</si>
  <si>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</si>
  <si>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</si>
  <si>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</si>
  <si>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</si>
  <si>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</si>
  <si>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</si>
  <si>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</si>
  <si>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</si>
  <si>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</si>
  <si>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</si>
  <si>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</si>
  <si>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</si>
  <si>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</si>
  <si>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</si>
  <si>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</si>
  <si>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</si>
  <si>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</si>
  <si>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</si>
  <si>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</si>
  <si>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</si>
  <si>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</si>
  <si>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</si>
  <si>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</si>
  <si>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</si>
  <si>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</si>
  <si>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</si>
  <si>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</si>
  <si>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</si>
  <si>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</si>
  <si>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</si>
  <si>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</si>
  <si>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</si>
  <si>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</si>
  <si>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</si>
  <si>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</si>
  <si>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</si>
  <si>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</si>
  <si>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</si>
  <si>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</si>
  <si>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</si>
  <si>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</si>
  <si>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</si>
  <si>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</si>
  <si>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</si>
  <si>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</si>
  <si>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</si>
  <si>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</si>
  <si>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</si>
  <si>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</si>
  <si>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</si>
  <si>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</si>
  <si>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</si>
  <si>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</si>
  <si>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</si>
  <si>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</si>
  <si>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</si>
  <si>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</si>
  <si>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</si>
  <si>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</si>
  <si>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</si>
  <si>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</si>
  <si>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</si>
  <si>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</si>
  <si>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</si>
  <si>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</si>
  <si>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</si>
  <si>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</si>
  <si>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</si>
  <si>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</si>
  <si>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</si>
  <si>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</si>
  <si>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</si>
  <si>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</si>
  <si>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</si>
  <si>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</si>
  <si>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</si>
  <si>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</si>
  <si>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</si>
  <si>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</si>
  <si>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</si>
  <si>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</si>
  <si>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</si>
  <si>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</si>
  <si>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</si>
  <si>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</si>
  <si>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</si>
  <si>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</si>
  <si>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</si>
  <si>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</si>
  <si>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</si>
  <si>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</si>
  <si>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</si>
  <si>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</si>
  <si>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</si>
  <si>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</si>
  <si>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</si>
  <si>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</si>
  <si>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</si>
  <si>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</si>
  <si>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</si>
  <si>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</si>
  <si>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</si>
  <si>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</si>
  <si>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</si>
  <si>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</si>
  <si>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</si>
  <si>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</si>
  <si>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</si>
  <si>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</si>
  <si>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</si>
  <si>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</si>
  <si>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</si>
  <si>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</si>
  <si>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</si>
  <si>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</si>
  <si>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</si>
  <si>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</si>
  <si>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</si>
  <si>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</si>
  <si>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</si>
  <si>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</si>
  <si>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</si>
  <si>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</si>
  <si>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</si>
  <si>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</si>
  <si>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</si>
  <si>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</si>
  <si>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</si>
  <si>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</si>
  <si>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</si>
  <si>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</si>
  <si>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</si>
  <si>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</si>
  <si>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</si>
  <si>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</si>
  <si>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</si>
  <si>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</si>
  <si>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</si>
  <si>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</si>
  <si>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</si>
  <si>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</si>
  <si>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</si>
  <si>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</si>
  <si>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</si>
  <si>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</si>
  <si>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</si>
  <si>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</si>
  <si>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</si>
  <si>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</si>
  <si>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</si>
  <si>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</si>
  <si>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</si>
  <si>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</si>
  <si>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</si>
  <si>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</si>
  <si>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</si>
  <si>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</si>
  <si>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</si>
  <si>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</si>
  <si>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</si>
  <si>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</si>
  <si>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</si>
  <si>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</si>
  <si>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</si>
  <si>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</si>
  <si>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</si>
  <si>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</si>
  <si>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</si>
  <si>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</si>
  <si>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</si>
  <si>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</si>
  <si>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</si>
  <si>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</si>
  <si>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</si>
  <si>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</si>
  <si>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</si>
  <si>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</si>
  <si>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</si>
  <si>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</si>
  <si>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</si>
  <si>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</si>
  <si>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</si>
  <si>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</si>
  <si>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</si>
  <si>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</si>
  <si>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</si>
  <si>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</si>
  <si>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</si>
  <si>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</si>
  <si>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</si>
  <si>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</si>
  <si>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</si>
  <si>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</si>
  <si>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</si>
  <si>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</si>
  <si>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</si>
  <si>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</si>
  <si>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</si>
  <si>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</si>
  <si>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</si>
  <si>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</si>
  <si>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</si>
  <si>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</si>
  <si>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</si>
  <si>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</si>
  <si>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</si>
  <si>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</si>
  <si>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</si>
  <si>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</si>
  <si>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</si>
  <si>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</si>
  <si>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</si>
  <si>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</si>
  <si>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</si>
  <si>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</si>
  <si>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</si>
  <si>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</si>
  <si>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</si>
  <si>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</si>
  <si>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</si>
  <si>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</si>
  <si>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</si>
  <si>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</si>
  <si>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</si>
  <si>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</si>
  <si>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</si>
  <si>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</si>
  <si>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</si>
  <si>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</si>
  <si>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</si>
  <si>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</si>
  <si>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</si>
  <si>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</si>
  <si>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</si>
  <si>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</si>
  <si>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</si>
  <si>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</si>
  <si>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</si>
  <si>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</si>
  <si>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</si>
  <si>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</si>
  <si>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</si>
  <si>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</si>
  <si>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</si>
  <si>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</si>
  <si>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</si>
  <si>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</si>
  <si>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</si>
  <si>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</si>
  <si>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</si>
  <si>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</si>
  <si>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</si>
  <si>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</si>
  <si>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</si>
  <si>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</si>
  <si>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</si>
  <si>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</si>
  <si>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</si>
  <si>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</si>
  <si>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</si>
  <si>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</si>
  <si>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</si>
  <si>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</si>
  <si>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</si>
  <si>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</si>
  <si>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</si>
  <si>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</si>
  <si>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</si>
  <si>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</si>
  <si>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</si>
  <si>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</si>
  <si>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</si>
  <si>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</si>
  <si>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</si>
  <si>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</si>
  <si>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</si>
  <si>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</si>
  <si>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</si>
  <si>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</si>
  <si>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</si>
  <si>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</si>
  <si>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</si>
  <si>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</si>
  <si>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</si>
  <si>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</si>
  <si>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</si>
  <si>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</si>
  <si>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</si>
  <si>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</si>
  <si>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</si>
  <si>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</si>
  <si>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</si>
  <si>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</si>
  <si>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</si>
  <si>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</si>
  <si>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</si>
  <si>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</si>
  <si>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</si>
  <si>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</si>
  <si>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</si>
  <si>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</si>
  <si>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</si>
  <si>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</si>
  <si>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</si>
  <si>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</si>
  <si>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</si>
  <si>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</si>
  <si>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</si>
  <si>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</si>
  <si>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</si>
  <si>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</si>
  <si>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</si>
  <si>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</si>
  <si>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</si>
  <si>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</si>
  <si>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</si>
  <si>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</si>
  <si>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</si>
  <si>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</si>
  <si>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</si>
  <si>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</si>
  <si>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</si>
  <si>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</si>
  <si>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</si>
  <si>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</si>
  <si>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</si>
  <si>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</si>
  <si>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</si>
  <si>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</si>
  <si>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</si>
  <si>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</si>
  <si>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</si>
  <si>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</si>
  <si>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</si>
  <si>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</si>
  <si>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</si>
  <si>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</si>
  <si>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</si>
  <si>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</si>
  <si>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</si>
  <si>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</si>
  <si>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</si>
  <si>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</si>
  <si>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</si>
  <si>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</si>
  <si>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</si>
  <si>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</si>
  <si>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</si>
  <si>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</si>
  <si>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</si>
  <si>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</si>
  <si>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</si>
  <si>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</si>
  <si>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</si>
  <si>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</si>
  <si>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</si>
  <si>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</si>
  <si>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</si>
  <si>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</si>
  <si>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</si>
  <si>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</si>
  <si>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</si>
  <si>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</si>
  <si>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</si>
  <si>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</si>
  <si>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</si>
  <si>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</si>
  <si>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</si>
  <si>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</si>
  <si>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</si>
  <si>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</si>
  <si>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</si>
  <si>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</si>
  <si>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</si>
  <si>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</si>
  <si>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</si>
  <si>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</si>
  <si>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</si>
  <si>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</si>
  <si>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</si>
  <si>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</si>
  <si>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</si>
  <si>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</si>
  <si>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</si>
  <si>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</si>
  <si>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</si>
  <si>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</si>
  <si>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</si>
  <si>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</si>
  <si>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</si>
  <si>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</si>
  <si>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</si>
  <si>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</si>
  <si>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</si>
  <si>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</si>
  <si>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</si>
  <si>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</si>
  <si>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</si>
  <si>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</si>
  <si>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</si>
  <si>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</si>
  <si>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</si>
  <si>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</si>
  <si>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</si>
  <si>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</si>
  <si>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</si>
  <si>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</si>
  <si>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</si>
  <si>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</si>
  <si>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</si>
  <si>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</si>
  <si>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</si>
  <si>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</si>
  <si>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</si>
  <si>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</si>
  <si>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</si>
  <si>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</si>
  <si>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</si>
  <si>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</si>
  <si>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</si>
  <si>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</si>
  <si>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</si>
  <si>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</si>
  <si>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</si>
  <si>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</si>
  <si>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</si>
  <si>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</si>
  <si>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</si>
  <si>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</si>
  <si>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</si>
  <si>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</si>
  <si>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</si>
  <si>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</si>
  <si>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</si>
  <si>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</si>
  <si>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</si>
  <si>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</si>
  <si>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</si>
  <si>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</si>
  <si>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</si>
  <si>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</si>
  <si>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</si>
  <si>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</si>
  <si>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</si>
  <si>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</si>
  <si>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</si>
  <si>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</si>
  <si>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</si>
  <si>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</si>
  <si>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</si>
  <si>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</si>
  <si>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</si>
  <si>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</si>
  <si>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</si>
  <si>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</si>
  <si>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</si>
  <si>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</si>
  <si>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</si>
  <si>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</si>
  <si>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</si>
  <si>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</si>
  <si>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</si>
  <si>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</si>
  <si>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</si>
  <si>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</si>
  <si>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</si>
  <si>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</si>
  <si>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</si>
  <si>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</si>
  <si>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</si>
  <si>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</si>
  <si>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</si>
  <si>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</si>
  <si>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</si>
  <si>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</si>
  <si>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</si>
  <si>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</si>
  <si>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</si>
  <si>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</si>
  <si>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</si>
  <si>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</si>
  <si>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</si>
  <si>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</si>
  <si>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</si>
  <si>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</si>
  <si>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</si>
  <si>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</si>
  <si>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</si>
  <si>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</si>
  <si>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</si>
  <si>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</si>
  <si>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</si>
  <si>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</si>
  <si>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</si>
  <si>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</si>
  <si>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</si>
  <si>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</si>
  <si>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</si>
  <si>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</si>
  <si>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</si>
  <si>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</si>
  <si>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</si>
  <si>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</si>
  <si>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</si>
  <si>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</si>
  <si>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</si>
  <si>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</si>
  <si>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</si>
  <si>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</si>
  <si>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</si>
  <si>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</si>
  <si>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</si>
  <si>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</si>
  <si>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</si>
  <si>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</si>
  <si>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</si>
  <si>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</si>
  <si>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</si>
  <si>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</si>
  <si>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</si>
  <si>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</si>
  <si>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</si>
  <si>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</si>
  <si>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</si>
  <si>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</si>
  <si>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</si>
  <si>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</si>
  <si>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</si>
  <si>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</si>
  <si>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</si>
  <si>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</si>
  <si>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</si>
  <si>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</si>
  <si>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</si>
  <si>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</si>
  <si>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</si>
  <si>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</si>
  <si>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</si>
  <si>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</si>
  <si>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</si>
  <si>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</si>
  <si>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</si>
  <si>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</si>
  <si>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</si>
  <si>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</si>
  <si>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</si>
  <si>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</si>
  <si>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</si>
  <si>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</si>
  <si>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</si>
  <si>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</si>
  <si>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</si>
  <si>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</si>
  <si>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</si>
  <si>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</si>
  <si>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</si>
  <si>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</si>
  <si>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</si>
  <si>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</si>
  <si>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</si>
  <si>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</si>
  <si>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</si>
  <si>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</si>
  <si>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</si>
  <si>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</si>
  <si>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</si>
  <si>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</si>
  <si>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</si>
  <si>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</si>
  <si>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</si>
  <si>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</si>
  <si>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</si>
  <si>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</si>
  <si>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</si>
  <si>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</si>
  <si>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</si>
  <si>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</si>
  <si>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</si>
  <si>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</si>
  <si>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</si>
  <si>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</si>
  <si>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</si>
  <si>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</si>
  <si>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</si>
  <si>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</si>
  <si>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</si>
  <si>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</si>
  <si>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</si>
  <si>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</si>
  <si>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</si>
  <si>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</si>
  <si>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</si>
  <si>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</si>
  <si>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</si>
  <si>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</si>
  <si>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</si>
  <si>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</si>
  <si>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</si>
  <si>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</si>
  <si>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</si>
  <si>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</si>
  <si>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</si>
  <si>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</si>
  <si>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</si>
  <si>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</si>
  <si>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</si>
  <si>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</si>
  <si>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</si>
  <si>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</si>
  <si>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</si>
  <si>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</si>
  <si>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</si>
  <si>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</si>
  <si>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</si>
  <si>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</si>
  <si>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</si>
  <si>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</si>
  <si>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</si>
  <si>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</si>
  <si>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</si>
  <si>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</si>
  <si>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</si>
  <si>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</si>
  <si>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</si>
  <si>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</si>
  <si>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</si>
  <si>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</si>
  <si>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</si>
  <si>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</si>
  <si>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</si>
  <si>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</si>
  <si>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</si>
  <si>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</si>
  <si>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</si>
  <si>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</si>
  <si>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</si>
  <si>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</si>
  <si>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</si>
  <si>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</si>
  <si>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</si>
  <si>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</si>
  <si>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</si>
  <si>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</si>
  <si>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</si>
  <si>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</si>
  <si>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</si>
  <si>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</si>
  <si>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</si>
  <si>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</si>
  <si>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</si>
  <si>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</si>
  <si>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</si>
  <si>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</si>
  <si>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</si>
  <si>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</si>
  <si>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</si>
  <si>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</si>
  <si>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</si>
  <si>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</si>
  <si>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</si>
  <si>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</si>
  <si>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</si>
  <si>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</si>
  <si>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</si>
  <si>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</si>
  <si>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</si>
  <si>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</si>
  <si>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</si>
  <si>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</si>
  <si>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</si>
  <si>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</si>
  <si>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</si>
  <si>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</si>
  <si>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</si>
  <si>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</si>
  <si>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</si>
  <si>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</si>
  <si>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</si>
  <si>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</si>
  <si>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</si>
  <si>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</si>
  <si>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</si>
  <si>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</si>
  <si>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</si>
  <si>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</si>
  <si>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</si>
  <si>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</si>
  <si>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</si>
  <si>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</si>
  <si>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</si>
  <si>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</si>
  <si>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</si>
  <si>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</si>
  <si>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</si>
  <si>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</si>
  <si>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</si>
  <si>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</si>
  <si>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</si>
  <si>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</si>
  <si>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</si>
  <si>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</si>
  <si>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</si>
  <si>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</si>
  <si>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</si>
  <si>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</si>
  <si>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</si>
  <si>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</si>
  <si>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</si>
  <si>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</si>
  <si>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</si>
  <si>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</si>
  <si>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</si>
  <si>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</si>
  <si>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</si>
  <si>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</si>
  <si>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</si>
  <si>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</si>
  <si>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</si>
  <si>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</si>
  <si>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</si>
  <si>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</si>
  <si>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</si>
  <si>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</si>
  <si>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</si>
  <si>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</si>
  <si>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</si>
  <si>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</si>
  <si>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</si>
  <si>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</si>
  <si>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</si>
  <si>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</si>
  <si>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</si>
  <si>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</si>
  <si>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</si>
  <si>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</si>
  <si>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</si>
  <si>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</si>
  <si>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</si>
  <si>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</si>
  <si>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</si>
  <si>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</si>
  <si>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</si>
  <si>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</si>
  <si>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</si>
  <si>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</si>
  <si>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</si>
  <si>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</si>
  <si>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</si>
  <si>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</si>
  <si>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</si>
  <si>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</si>
  <si>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</si>
  <si>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</si>
  <si>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</si>
  <si>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</si>
  <si>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</si>
  <si>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</si>
  <si>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</si>
  <si>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</si>
  <si>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</si>
  <si>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</si>
  <si>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</si>
  <si>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</si>
  <si>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</si>
  <si>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</si>
  <si>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</si>
  <si>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</si>
  <si>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</si>
  <si>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</si>
  <si>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</si>
  <si>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</si>
  <si>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</si>
  <si>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</si>
  <si>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</si>
  <si>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</si>
  <si>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</si>
  <si>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</si>
  <si>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</si>
  <si>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</si>
  <si>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</si>
  <si>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</si>
  <si>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</si>
  <si>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</si>
  <si>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</si>
  <si>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</si>
  <si>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</si>
  <si>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</si>
  <si>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</si>
  <si>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</si>
  <si>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</si>
  <si>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</si>
  <si>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</si>
  <si>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</si>
  <si>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</si>
  <si>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</si>
  <si>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</si>
  <si>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</si>
  <si>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</si>
  <si>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</si>
  <si>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</si>
  <si>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</si>
  <si>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</si>
  <si>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</si>
  <si>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</si>
  <si>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</si>
  <si>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</si>
  <si>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</si>
  <si>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</si>
  <si>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</si>
  <si>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</si>
  <si>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</si>
  <si>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</si>
  <si>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</si>
  <si>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</si>
  <si>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</si>
  <si>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</si>
  <si>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</si>
  <si>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</si>
  <si>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</si>
  <si>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</si>
  <si>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</si>
  <si>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</si>
  <si>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</si>
  <si>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</si>
  <si>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</si>
  <si>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</si>
  <si>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</si>
  <si>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</si>
  <si>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</si>
  <si>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</si>
  <si>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</si>
  <si>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</si>
  <si>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</si>
  <si>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</si>
  <si>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</si>
  <si>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</si>
  <si>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</si>
  <si>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</si>
  <si>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</si>
  <si>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</si>
  <si>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</si>
  <si>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</si>
  <si>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</si>
  <si>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</si>
  <si>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</si>
  <si>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</si>
  <si>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</si>
  <si>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</si>
  <si>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</si>
  <si>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</si>
  <si>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</si>
  <si>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</si>
  <si>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</si>
  <si>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</si>
  <si>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</si>
  <si>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</si>
  <si>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</si>
  <si>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</si>
  <si>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</si>
  <si>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</si>
  <si>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</si>
  <si>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</si>
  <si>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</si>
  <si>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</si>
  <si>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</si>
  <si>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</si>
  <si>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</si>
  <si>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</si>
  <si>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</si>
  <si>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</si>
  <si>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</si>
  <si>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</si>
  <si>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</si>
  <si>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</si>
  <si>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</si>
  <si>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</si>
  <si>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</si>
  <si>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</si>
  <si>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</si>
  <si>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</si>
  <si>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</si>
  <si>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</si>
  <si>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</si>
  <si>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</si>
  <si>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</si>
  <si>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</si>
  <si>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</si>
  <si>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</si>
  <si>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</si>
  <si>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</si>
  <si>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</si>
  <si>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</si>
  <si>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</si>
  <si>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</si>
  <si>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</si>
  <si>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</si>
  <si>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</si>
  <si>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</si>
  <si>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</si>
  <si>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</si>
  <si>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</si>
  <si>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</si>
  <si>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</si>
  <si>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</si>
  <si>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</si>
  <si>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</si>
  <si>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</si>
  <si>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</si>
  <si>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</si>
  <si>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</si>
  <si>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</si>
  <si>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</si>
  <si>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</si>
  <si>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</si>
  <si>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</si>
  <si>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</si>
  <si>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</si>
  <si>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</si>
  <si>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</si>
  <si>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</si>
  <si>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</si>
  <si>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</si>
  <si>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</si>
  <si>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</si>
  <si>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</si>
  <si>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</si>
  <si>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</si>
  <si>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</si>
  <si>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</si>
  <si>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</si>
  <si>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</si>
  <si>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</si>
  <si>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</si>
  <si>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</si>
  <si>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</si>
  <si>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</si>
  <si>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</si>
  <si>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</si>
  <si>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</si>
  <si>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</si>
  <si>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</si>
  <si>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</si>
  <si>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</si>
  <si>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</si>
  <si>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</si>
  <si>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</si>
  <si>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</si>
  <si>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</si>
  <si>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</si>
  <si>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</si>
  <si>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</si>
  <si>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</si>
  <si>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</si>
  <si>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</si>
  <si>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</si>
  <si>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</si>
  <si>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</si>
  <si>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</si>
  <si>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</si>
  <si>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</si>
  <si>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</si>
  <si>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</si>
  <si>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</si>
  <si>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</si>
  <si>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</si>
  <si>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</si>
  <si>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</si>
  <si>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</si>
  <si>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</si>
  <si>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</si>
  <si>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</si>
  <si>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</si>
  <si>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</si>
  <si>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</si>
  <si>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</si>
  <si>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</si>
  <si>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</si>
  <si>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</si>
  <si>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</si>
  <si>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</si>
  <si>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</si>
  <si>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</si>
  <si>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</si>
  <si>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</si>
  <si>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</si>
  <si>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</si>
  <si>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</si>
  <si>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</si>
  <si>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</si>
  <si>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</si>
  <si>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</si>
  <si>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</si>
  <si>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</si>
  <si>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</si>
  <si>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</si>
  <si>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</si>
  <si>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</si>
  <si>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</si>
  <si>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</si>
  <si>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</si>
  <si>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</si>
  <si>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</si>
  <si>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</si>
  <si>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</si>
  <si>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</si>
  <si>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</si>
  <si>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</si>
  <si>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</si>
  <si>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</si>
  <si>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</si>
  <si>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</si>
  <si>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</si>
  <si>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</si>
  <si>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</si>
  <si>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</si>
  <si>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</si>
  <si>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</si>
  <si>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</si>
  <si>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</si>
  <si>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</si>
  <si>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</si>
  <si>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</si>
  <si>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</si>
  <si>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</si>
  <si>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</si>
  <si>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</si>
  <si>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</si>
  <si>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</si>
  <si>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</si>
  <si>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</si>
  <si>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</si>
  <si>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</si>
  <si>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</si>
  <si>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</si>
  <si>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</si>
  <si>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</si>
  <si>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</si>
  <si>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</si>
  <si>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</si>
  <si>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</si>
  <si>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</si>
  <si>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</si>
  <si>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</si>
  <si>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</si>
  <si>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</si>
  <si>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</si>
  <si>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</si>
  <si>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</si>
  <si>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</si>
  <si>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</si>
  <si>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</si>
  <si>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</si>
  <si>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</si>
  <si>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</si>
  <si>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</si>
  <si>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</si>
  <si>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</si>
  <si>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</si>
  <si>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</si>
  <si>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</si>
  <si>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</si>
  <si>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</si>
  <si>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</si>
  <si>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</si>
  <si>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</si>
  <si>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</si>
  <si>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</si>
  <si>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</si>
  <si>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</si>
  <si>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</si>
  <si>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</si>
  <si>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</si>
  <si>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</si>
  <si>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</si>
  <si>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</si>
  <si>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</si>
  <si>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</si>
  <si>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</si>
  <si>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</si>
  <si>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</si>
  <si>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</si>
  <si>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</si>
  <si>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</si>
  <si>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</si>
  <si>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</si>
  <si>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</si>
  <si>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</si>
  <si>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</si>
  <si>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</si>
  <si>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</si>
  <si>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</si>
  <si>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</si>
  <si>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</si>
  <si>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</si>
  <si>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</si>
  <si>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</si>
  <si>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</si>
  <si>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</si>
  <si>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</si>
  <si>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</si>
  <si>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</si>
  <si>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</si>
  <si>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</si>
  <si>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</si>
  <si>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</si>
  <si>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</si>
  <si>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</si>
  <si>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</si>
  <si>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</si>
  <si>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</si>
  <si>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</si>
  <si>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</si>
  <si>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</si>
  <si>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</si>
  <si>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</si>
  <si>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</si>
  <si>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</si>
  <si>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</si>
  <si>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</si>
  <si>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</si>
  <si>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</si>
  <si>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</si>
  <si>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</si>
  <si>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</si>
  <si>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</si>
  <si>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</si>
  <si>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</si>
  <si>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</si>
  <si>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</si>
  <si>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</si>
  <si>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</si>
  <si>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</si>
  <si>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</si>
  <si>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</si>
  <si>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</si>
  <si>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</si>
  <si>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</si>
  <si>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</si>
  <si>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</si>
  <si>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</si>
  <si>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</si>
  <si>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</si>
  <si>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</si>
  <si>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</si>
  <si>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</si>
  <si>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</si>
  <si>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</si>
  <si>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</si>
  <si>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</si>
  <si>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</si>
  <si>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</si>
  <si>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</si>
  <si>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</si>
  <si>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</si>
  <si>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</si>
  <si>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</si>
  <si>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</si>
  <si>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</si>
  <si>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</si>
  <si>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</si>
  <si>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</si>
  <si>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</si>
  <si>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</si>
  <si>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</si>
  <si>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</si>
  <si>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</si>
  <si>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</si>
  <si>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</si>
  <si>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</si>
  <si>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</si>
  <si>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</si>
  <si>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</si>
  <si>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</si>
  <si>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</si>
  <si>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</si>
  <si>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</si>
  <si>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</si>
  <si>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</si>
  <si>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</si>
  <si>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</si>
  <si>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</si>
  <si>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</si>
  <si>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</si>
  <si>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</si>
  <si>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</si>
  <si>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</si>
  <si>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</si>
  <si>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</si>
  <si>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</si>
  <si>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</si>
  <si>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</si>
  <si>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</si>
  <si>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</si>
  <si>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</si>
  <si>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</si>
  <si>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</si>
  <si>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</si>
  <si>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</si>
  <si>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</si>
  <si>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</si>
  <si>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</si>
  <si>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</si>
  <si>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</si>
  <si>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</si>
  <si>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</si>
  <si>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</si>
  <si>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</si>
  <si>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</si>
  <si>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</si>
  <si>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</si>
  <si>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</si>
  <si>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</si>
  <si>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</si>
  <si>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</si>
  <si>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</si>
  <si>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</si>
  <si>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</si>
  <si>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</si>
  <si>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</si>
  <si>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</si>
  <si>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</si>
  <si>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</si>
  <si>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</si>
  <si>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</si>
  <si>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</si>
  <si>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</si>
  <si>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</si>
  <si>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</si>
  <si>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</si>
  <si>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</si>
  <si>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</si>
  <si>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</si>
  <si>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</si>
  <si>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</si>
  <si>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</si>
  <si>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</si>
  <si>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</si>
  <si>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</si>
  <si>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</si>
  <si>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</si>
  <si>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</si>
  <si>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</si>
  <si>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</si>
  <si>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</si>
  <si>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</si>
  <si>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</si>
  <si>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</si>
  <si>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</si>
  <si>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</si>
  <si>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</si>
  <si>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</si>
  <si>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</si>
  <si>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</si>
  <si>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</si>
  <si>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</si>
  <si>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</si>
  <si>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</si>
  <si>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</si>
  <si>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</si>
  <si>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</si>
  <si>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</si>
  <si>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</si>
  <si>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</si>
  <si>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</si>
  <si>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</si>
  <si>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</si>
  <si>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</si>
  <si>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</si>
  <si>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</si>
  <si>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</si>
  <si>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</si>
  <si>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</si>
  <si>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</si>
  <si>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</si>
  <si>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</si>
  <si>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</si>
  <si>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</si>
  <si>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</si>
  <si>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</si>
  <si>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</si>
  <si>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</si>
  <si>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</si>
  <si>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</si>
  <si>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</si>
  <si>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</si>
  <si>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</si>
  <si>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</si>
  <si>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</si>
  <si>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</si>
  <si>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</si>
  <si>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</si>
  <si>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</si>
  <si>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</si>
  <si>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</si>
  <si>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</si>
  <si>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</si>
  <si>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</si>
  <si>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</si>
  <si>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</si>
  <si>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</si>
  <si>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</si>
  <si>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</si>
  <si>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</si>
  <si>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</si>
  <si>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</si>
  <si>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</si>
  <si>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</si>
  <si>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</si>
  <si>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</si>
  <si>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</si>
  <si>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</si>
  <si>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</si>
  <si>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</si>
  <si>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</si>
  <si>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</si>
  <si>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</si>
  <si>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</si>
  <si>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</si>
  <si>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</si>
  <si>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</si>
  <si>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</si>
  <si>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</si>
  <si>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</si>
  <si>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</si>
  <si>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</si>
  <si>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</si>
  <si>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</si>
  <si>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</si>
  <si>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</si>
  <si>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</si>
  <si>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</si>
  <si>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</si>
  <si>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</si>
  <si>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</si>
  <si>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</si>
  <si>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</si>
  <si>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</si>
  <si>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</si>
  <si>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</si>
  <si>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</si>
  <si>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</si>
  <si>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</si>
  <si>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</si>
  <si>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</si>
  <si>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</si>
  <si>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</si>
  <si>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</si>
  <si>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</si>
  <si>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</si>
  <si>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</si>
  <si>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</si>
  <si>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</si>
  <si>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</si>
  <si>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</si>
  <si>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</si>
  <si>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</si>
  <si>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</si>
  <si>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</si>
  <si>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</si>
  <si>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</si>
  <si>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</si>
  <si>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</si>
  <si>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</si>
  <si>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</si>
  <si>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</si>
  <si>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</si>
  <si>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</si>
  <si>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</si>
  <si>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</si>
  <si>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</si>
  <si>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</si>
  <si>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</si>
  <si>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</si>
  <si>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</si>
  <si>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</si>
  <si>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</si>
  <si>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</si>
  <si>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</si>
  <si>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</si>
  <si>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</si>
  <si>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</si>
  <si>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</si>
  <si>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</si>
  <si>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</si>
  <si>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</si>
  <si>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</si>
  <si>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</si>
  <si>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</si>
  <si>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</si>
  <si>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</si>
  <si>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</si>
  <si>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</si>
  <si>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</si>
  <si>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</si>
  <si>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</si>
  <si>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</si>
  <si>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</si>
  <si>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</si>
  <si>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</si>
  <si>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</si>
  <si>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</si>
  <si>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</si>
  <si>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</si>
  <si>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</si>
  <si>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</si>
  <si>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</si>
  <si>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</si>
  <si>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</si>
  <si>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</si>
  <si>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</si>
  <si>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</si>
  <si>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</si>
  <si>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</si>
  <si>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</si>
  <si>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</si>
  <si>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</si>
  <si>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</si>
  <si>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</si>
  <si>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</si>
  <si>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</si>
  <si>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</si>
  <si>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</si>
  <si>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</si>
  <si>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</si>
  <si>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</si>
  <si>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</si>
  <si>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</si>
  <si>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</si>
  <si>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</si>
  <si>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</si>
  <si>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</si>
  <si>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</si>
  <si>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</si>
  <si>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</si>
  <si>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</si>
  <si>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</si>
  <si>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</si>
  <si>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</si>
  <si>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</si>
  <si>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</si>
  <si>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</si>
  <si>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</si>
  <si>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</si>
  <si>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</si>
  <si>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</si>
  <si>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</si>
  <si>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</si>
  <si>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</si>
  <si>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</si>
  <si>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</si>
  <si>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</si>
  <si>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</si>
  <si>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</si>
  <si>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</si>
  <si>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</si>
  <si>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</si>
  <si>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</si>
  <si>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</si>
  <si>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</si>
  <si>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</si>
  <si>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</si>
  <si>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</si>
  <si>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</si>
  <si>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</si>
  <si>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</si>
  <si>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</si>
  <si>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</si>
  <si>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</si>
  <si>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</si>
  <si>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</si>
  <si>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</si>
  <si>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</si>
  <si>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</si>
  <si>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</si>
  <si>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</si>
  <si>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</si>
  <si>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</si>
  <si>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</si>
  <si>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</si>
  <si>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</si>
  <si>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</si>
  <si>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</si>
  <si>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</si>
  <si>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</si>
  <si>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</si>
  <si>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</si>
  <si>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</si>
  <si>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</si>
  <si>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</si>
  <si>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</si>
  <si>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</si>
  <si>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</si>
  <si>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</si>
  <si>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</si>
  <si>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</si>
  <si>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</si>
  <si>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</si>
  <si>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</si>
  <si>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</si>
  <si>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</si>
  <si>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</si>
  <si>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</si>
  <si>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</si>
  <si>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</si>
  <si>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</si>
  <si>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</si>
  <si>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</si>
  <si>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</si>
  <si>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</si>
  <si>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</si>
  <si>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</si>
  <si>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</si>
  <si>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</si>
  <si>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</si>
  <si>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</si>
  <si>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</si>
  <si>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</si>
  <si>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</si>
  <si>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</si>
  <si>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</si>
  <si>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</si>
  <si>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</si>
  <si>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</si>
  <si>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</si>
  <si>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</si>
  <si>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</si>
  <si>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</si>
  <si>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</si>
  <si>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</si>
  <si>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</si>
  <si>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</si>
  <si>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</si>
  <si>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</si>
  <si>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</si>
  <si>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</si>
  <si>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</si>
  <si>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</si>
  <si>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</si>
  <si>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</si>
  <si>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</si>
  <si>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</si>
  <si>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</si>
  <si>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</si>
  <si>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</si>
  <si>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</si>
  <si>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</si>
  <si>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</si>
  <si>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</si>
  <si>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</si>
  <si>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</si>
  <si>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</si>
  <si>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</si>
  <si>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</si>
  <si>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</si>
  <si>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</si>
  <si>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</si>
  <si>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</si>
  <si>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</si>
  <si>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</si>
  <si>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</si>
  <si>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</si>
  <si>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</si>
  <si>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</si>
  <si>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</si>
  <si>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</si>
  <si>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</si>
  <si>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</si>
  <si>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</si>
  <si>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</si>
  <si>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</si>
  <si>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</si>
  <si>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</si>
  <si>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</si>
  <si>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</si>
  <si>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</si>
  <si>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</si>
  <si>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</si>
  <si>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</si>
  <si>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</si>
  <si>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</si>
  <si>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</si>
  <si>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</si>
  <si>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</si>
  <si>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</si>
  <si>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</si>
  <si>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</si>
  <si>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</si>
  <si>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</si>
  <si>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</si>
  <si>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</si>
  <si>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</si>
  <si>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</si>
  <si>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</si>
  <si>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</si>
  <si>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</si>
  <si>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</si>
  <si>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</si>
  <si>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</si>
  <si>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</si>
  <si>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</si>
  <si>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</si>
  <si>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</si>
  <si>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</si>
  <si>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</si>
  <si>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</si>
  <si>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</si>
  <si>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</si>
  <si>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</si>
  <si>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</si>
  <si>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</si>
  <si>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</si>
  <si>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</si>
  <si>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</si>
  <si>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</si>
  <si>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</si>
  <si>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</si>
  <si>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</si>
  <si>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</si>
  <si>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</si>
  <si>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</si>
  <si>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</si>
  <si>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</si>
  <si>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</si>
  <si>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</si>
  <si>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</si>
  <si>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</si>
  <si>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</si>
  <si>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</si>
  <si>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</si>
  <si>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</si>
  <si>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</si>
  <si>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</si>
  <si>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</si>
  <si>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</si>
  <si>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</si>
  <si>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</si>
  <si>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</si>
  <si>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</si>
  <si>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</si>
  <si>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</si>
  <si>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</si>
  <si>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</si>
  <si>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</si>
  <si>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</si>
  <si>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</si>
  <si>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</si>
  <si>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</si>
  <si>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</si>
  <si>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</si>
  <si>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</si>
  <si>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</si>
  <si>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</si>
  <si>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</si>
  <si>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</si>
  <si>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</si>
  <si>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</si>
  <si>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</si>
  <si>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</si>
  <si>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</si>
  <si>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</si>
  <si>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</si>
  <si>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</si>
  <si>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</si>
  <si>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</si>
  <si>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</si>
  <si>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</si>
  <si>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</si>
  <si>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</si>
  <si>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</si>
  <si>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</si>
  <si>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</si>
  <si>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</si>
  <si>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</si>
  <si>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</si>
  <si>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</si>
  <si>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</si>
  <si>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</si>
  <si>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</si>
  <si>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</si>
  <si>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</si>
  <si>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</si>
  <si>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</si>
  <si>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</si>
  <si>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</si>
  <si>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</si>
  <si>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</si>
  <si>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</si>
  <si>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</si>
  <si>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</si>
  <si>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</si>
  <si>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</si>
  <si>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</si>
  <si>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</si>
  <si>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</si>
  <si>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</si>
  <si>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</si>
  <si>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</si>
  <si>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</si>
  <si>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</si>
  <si>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</si>
  <si>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</si>
  <si>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</si>
  <si>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</si>
  <si>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</si>
  <si>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</si>
  <si>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</si>
  <si>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</si>
  <si>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</si>
  <si>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</si>
  <si>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</si>
  <si>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</si>
  <si>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</si>
  <si>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</si>
  <si>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</si>
  <si>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</si>
  <si>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</si>
  <si>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</si>
  <si>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</si>
  <si>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</si>
  <si>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</si>
  <si>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</si>
  <si>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</si>
  <si>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</si>
  <si>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</si>
  <si>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</si>
  <si>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</si>
  <si>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</si>
  <si>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</si>
  <si>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</si>
  <si>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</si>
  <si>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</si>
  <si>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</si>
  <si>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</si>
  <si>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</si>
  <si>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</si>
  <si>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</si>
  <si>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</si>
  <si>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</si>
  <si>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</si>
  <si>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</si>
  <si>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</si>
  <si>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</si>
  <si>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</si>
  <si>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</si>
  <si>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</si>
  <si>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</si>
  <si>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</si>
  <si>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</si>
  <si>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</si>
  <si>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</si>
  <si>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</si>
  <si>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</si>
  <si>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</si>
  <si>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</si>
  <si>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</si>
  <si>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</si>
  <si>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</si>
  <si>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</si>
  <si>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</si>
  <si>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</si>
  <si>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</si>
  <si>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</si>
  <si>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</si>
  <si>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</si>
  <si>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</si>
  <si>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</si>
  <si>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</si>
  <si>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</si>
  <si>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</si>
  <si>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</si>
  <si>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</si>
  <si>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</si>
  <si>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</si>
  <si>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</si>
  <si>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</si>
  <si>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</si>
  <si>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</si>
  <si>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</si>
  <si>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</si>
  <si>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</si>
  <si>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</si>
  <si>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</si>
  <si>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</si>
  <si>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</si>
  <si>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</si>
  <si>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</si>
  <si>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</si>
  <si>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</si>
  <si>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</si>
  <si>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</si>
  <si>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</si>
  <si>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</si>
  <si>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</si>
  <si>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</si>
  <si>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</si>
  <si>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</si>
  <si>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</si>
  <si>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</si>
  <si>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</si>
  <si>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</si>
  <si>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</si>
  <si>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</si>
  <si>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</si>
  <si>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</si>
  <si>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</si>
  <si>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</si>
  <si>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</si>
  <si>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</si>
  <si>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</si>
  <si>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</si>
  <si>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</si>
  <si>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</si>
  <si>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</si>
  <si>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</si>
  <si>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</si>
  <si>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</si>
  <si>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</si>
  <si>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</si>
  <si>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</si>
  <si>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</si>
  <si>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</si>
  <si>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</si>
  <si>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</si>
  <si>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</si>
  <si>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</si>
  <si>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</si>
  <si>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</si>
  <si>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</si>
  <si>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</si>
  <si>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</si>
  <si>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</si>
  <si>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</si>
  <si>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</si>
  <si>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</si>
  <si>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</si>
  <si>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</si>
  <si>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</si>
  <si>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</si>
  <si>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</si>
  <si>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</si>
  <si>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</si>
  <si>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</si>
  <si>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</si>
  <si>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</si>
  <si>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</si>
  <si>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</si>
  <si>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</si>
  <si>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</si>
  <si>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</si>
  <si>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</si>
  <si>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</si>
  <si>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</si>
  <si>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</si>
  <si>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</si>
  <si>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</si>
  <si>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</si>
  <si>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</si>
  <si>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</si>
  <si>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</si>
  <si>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</si>
  <si>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</si>
  <si>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</si>
  <si>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</si>
  <si>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</si>
  <si>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</si>
  <si>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</si>
  <si>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</si>
  <si>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</si>
  <si>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</si>
  <si>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</si>
  <si>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</si>
  <si>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</si>
  <si>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</si>
  <si>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</si>
  <si>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</si>
  <si>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</si>
  <si>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</si>
  <si>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</si>
  <si>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</si>
  <si>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</si>
  <si>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</si>
  <si>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</si>
  <si>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</si>
  <si>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</si>
  <si>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</si>
  <si>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</si>
  <si>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</si>
  <si>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</si>
  <si>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</si>
  <si>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</si>
  <si>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</si>
  <si>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</si>
  <si>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</si>
  <si>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</si>
  <si>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</si>
  <si>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</si>
  <si>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</si>
  <si>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</si>
  <si>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</si>
  <si>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</si>
  <si>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</si>
  <si>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</si>
  <si>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</si>
  <si>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</si>
  <si>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</si>
  <si>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</si>
  <si>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</si>
  <si>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</si>
  <si>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</si>
  <si>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</si>
  <si>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</si>
  <si>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</si>
  <si>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</si>
  <si>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</si>
  <si>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</si>
  <si>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</si>
  <si>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</si>
  <si>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</si>
  <si>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</si>
  <si>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</si>
  <si>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</si>
  <si>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</si>
  <si>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</si>
  <si>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</si>
  <si>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</si>
  <si>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</si>
  <si>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</si>
  <si>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</si>
  <si>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</si>
  <si>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</si>
  <si>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</si>
  <si>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</si>
  <si>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</si>
  <si>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</si>
  <si>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</si>
  <si>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</si>
  <si>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</si>
  <si>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</si>
  <si>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</si>
  <si>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</si>
  <si>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</si>
  <si>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</si>
  <si>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</si>
  <si>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</si>
  <si>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</si>
  <si>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</si>
  <si>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</si>
  <si>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</si>
  <si>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</si>
  <si>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</si>
  <si>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</si>
  <si>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</si>
  <si>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</si>
  <si>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</si>
  <si>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</si>
  <si>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</si>
  <si>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</si>
  <si>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</si>
  <si>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</si>
  <si>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</si>
  <si>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</si>
  <si>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</si>
  <si>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</si>
  <si>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</si>
  <si>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</si>
  <si>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</si>
  <si>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</si>
  <si>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</si>
  <si>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</si>
  <si>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</si>
  <si>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</si>
  <si>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</si>
  <si>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</si>
  <si>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</si>
  <si>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</si>
  <si>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</si>
  <si>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</si>
  <si>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</si>
  <si>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</si>
  <si>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</si>
  <si>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</si>
  <si>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</si>
  <si>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</si>
  <si>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</si>
  <si>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</si>
  <si>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</si>
  <si>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</si>
  <si>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</si>
  <si>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</si>
  <si>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</si>
  <si>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</si>
  <si>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</si>
  <si>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</si>
  <si>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</si>
  <si>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</si>
  <si>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</si>
  <si>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</si>
  <si>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</si>
  <si>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</si>
  <si>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</si>
  <si>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</si>
  <si>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</si>
  <si>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</si>
  <si>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</si>
  <si>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</si>
  <si>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</si>
  <si>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</si>
  <si>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</si>
  <si>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</si>
  <si>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</si>
  <si>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</si>
  <si>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</si>
  <si>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</si>
  <si>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</si>
  <si>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</si>
  <si>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</si>
  <si>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</si>
  <si>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</si>
  <si>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</si>
  <si>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</si>
  <si>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</si>
  <si>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</si>
  <si>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</si>
  <si>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</si>
  <si>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</si>
  <si>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</si>
  <si>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</si>
  <si>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</si>
  <si>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</si>
  <si>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</si>
  <si>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</si>
  <si>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</si>
  <si>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</si>
  <si>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</si>
  <si>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</si>
  <si>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</si>
  <si>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</si>
  <si>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</si>
  <si>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</si>
  <si>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</si>
  <si>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</si>
  <si>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</si>
  <si>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</si>
  <si>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</si>
  <si>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</si>
  <si>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</si>
  <si>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</si>
  <si>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</si>
  <si>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</si>
  <si>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</si>
  <si>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</si>
  <si>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</si>
  <si>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</si>
  <si>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</si>
  <si>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</si>
  <si>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</si>
  <si>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</si>
  <si>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</si>
  <si>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</si>
  <si>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</si>
  <si>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</si>
  <si>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</si>
  <si>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</si>
  <si>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</si>
  <si>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</si>
  <si>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</si>
  <si>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</si>
  <si>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</si>
  <si>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</si>
  <si>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</si>
  <si>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</si>
  <si>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</si>
  <si>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</si>
  <si>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</si>
  <si>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</si>
  <si>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</si>
  <si>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</si>
  <si>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</si>
  <si>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</si>
  <si>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</si>
  <si>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</si>
  <si>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</si>
  <si>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</si>
  <si>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</si>
  <si>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</si>
  <si>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</si>
  <si>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</si>
  <si>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</si>
  <si>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</si>
  <si>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</si>
  <si>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</si>
  <si>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</si>
  <si>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</si>
  <si>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</si>
  <si>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</si>
  <si>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</si>
  <si>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</si>
  <si>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</si>
  <si>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</si>
  <si>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</si>
  <si>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</si>
  <si>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</si>
  <si>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</si>
  <si>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</si>
  <si>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</si>
  <si>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</si>
  <si>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</si>
  <si>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</si>
  <si>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</si>
  <si>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</si>
  <si>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</si>
  <si>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</si>
  <si>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</si>
  <si>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</si>
  <si>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</si>
  <si>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</si>
  <si>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</si>
  <si>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</si>
  <si>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</si>
  <si>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</si>
  <si>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</si>
  <si>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</si>
  <si>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</si>
  <si>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</si>
  <si>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</si>
  <si>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</si>
  <si>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</si>
  <si>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</si>
  <si>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</si>
  <si>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</si>
  <si>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</si>
  <si>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</si>
  <si>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</si>
  <si>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</si>
  <si>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</si>
  <si>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</si>
  <si>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</si>
  <si>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</si>
  <si>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</si>
  <si>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</si>
  <si>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</si>
  <si>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</si>
  <si>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</si>
  <si>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</si>
  <si>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</si>
  <si>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</si>
  <si>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</si>
  <si>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</si>
  <si>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</si>
  <si>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</si>
  <si>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</si>
  <si>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</si>
  <si>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</si>
  <si>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</si>
  <si>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</si>
  <si>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</si>
  <si>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</si>
  <si>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</si>
  <si>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</si>
  <si>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</si>
  <si>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</si>
  <si>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</si>
  <si>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</si>
  <si>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</si>
  <si>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</si>
  <si>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</si>
  <si>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</si>
  <si>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</si>
  <si>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</si>
  <si>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</si>
  <si>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</si>
  <si>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</si>
  <si>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</si>
  <si>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</si>
  <si>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</si>
  <si>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</si>
  <si>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</si>
  <si>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</si>
  <si>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</si>
  <si>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</si>
  <si>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</si>
  <si>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</si>
  <si>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</si>
  <si>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</si>
  <si>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</si>
  <si>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</si>
  <si>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</si>
  <si>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</si>
  <si>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</si>
  <si>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</si>
  <si>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</si>
  <si>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</si>
  <si>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</si>
  <si>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</si>
  <si>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</si>
  <si>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</si>
  <si>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</si>
  <si>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</si>
  <si>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</si>
  <si>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</si>
  <si>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</si>
  <si>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</si>
  <si>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</si>
  <si>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</si>
  <si>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</si>
  <si>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</si>
  <si>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</si>
  <si>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</si>
  <si>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</si>
  <si>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</si>
  <si>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</si>
  <si>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</si>
  <si>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</si>
  <si>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</si>
  <si>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</si>
  <si>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</si>
  <si>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</si>
  <si>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</si>
  <si>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</si>
  <si>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</si>
  <si>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</si>
  <si>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</si>
  <si>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</si>
  <si>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</si>
  <si>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</si>
  <si>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</si>
  <si>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</si>
  <si>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</si>
  <si>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</si>
  <si>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</si>
  <si>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</si>
  <si>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</si>
  <si>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</si>
  <si>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</si>
  <si>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</si>
  <si>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</si>
  <si>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</si>
  <si>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</si>
  <si>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</si>
  <si>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</si>
  <si>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</si>
  <si>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</si>
  <si>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</si>
  <si>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</si>
  <si>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</si>
  <si>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</si>
  <si>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</si>
  <si>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</si>
  <si>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</si>
  <si>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</si>
  <si>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</si>
  <si>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</si>
  <si>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</si>
  <si>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</si>
  <si>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</si>
  <si>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</si>
  <si>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</si>
  <si>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</si>
  <si>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</si>
  <si>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</si>
  <si>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</si>
  <si>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</si>
  <si>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</si>
  <si>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</si>
  <si>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</si>
  <si>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</si>
  <si>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</si>
  <si>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</si>
  <si>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</si>
  <si>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</si>
  <si>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</si>
  <si>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</si>
  <si>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</si>
  <si>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</si>
  <si>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</si>
  <si>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</si>
  <si>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</si>
  <si>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</si>
  <si>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</si>
  <si>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</si>
  <si>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</si>
  <si>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</si>
  <si>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</si>
  <si>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</si>
  <si>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</si>
  <si>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</si>
  <si>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</si>
  <si>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</si>
  <si>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</si>
  <si>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</si>
  <si>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</si>
  <si>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</si>
  <si>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</si>
  <si>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</si>
  <si>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</si>
  <si>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</si>
  <si>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</si>
  <si>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</si>
  <si>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</si>
  <si>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</si>
  <si>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</si>
  <si>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</si>
  <si>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</si>
  <si>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</si>
  <si>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</si>
  <si>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</si>
  <si>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</si>
  <si>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</si>
  <si>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</si>
  <si>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</si>
  <si>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</si>
  <si>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</si>
  <si>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</si>
  <si>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</si>
  <si>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</si>
  <si>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</si>
  <si>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</si>
  <si>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</si>
  <si>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</si>
  <si>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</si>
  <si>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</si>
  <si>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</si>
  <si>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</si>
  <si>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</si>
  <si>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</si>
  <si>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</si>
  <si>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</si>
  <si>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</si>
  <si>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</si>
  <si>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</si>
  <si>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</si>
  <si>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</si>
  <si>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</si>
  <si>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</si>
  <si>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</si>
  <si>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</si>
  <si>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</si>
  <si>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</si>
  <si>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</si>
  <si>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</si>
  <si>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</si>
  <si>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</si>
  <si>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</si>
  <si>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</si>
  <si>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</si>
  <si>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</si>
  <si>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</si>
  <si>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</si>
  <si>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</si>
  <si>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</si>
  <si>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</si>
  <si>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</si>
  <si>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</si>
  <si>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</si>
  <si>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</si>
  <si>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</si>
  <si>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</si>
  <si>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</si>
  <si>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</si>
  <si>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</si>
  <si>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</si>
  <si>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</si>
  <si>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</si>
  <si>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</si>
  <si>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</si>
  <si>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</si>
  <si>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</si>
  <si>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</si>
  <si>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</si>
  <si>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</si>
  <si>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</si>
  <si>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</si>
  <si>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</si>
  <si>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</si>
  <si>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</si>
  <si>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</si>
  <si>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</si>
  <si>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</si>
  <si>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</si>
  <si>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</si>
  <si>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</si>
  <si>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</si>
  <si>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</si>
  <si>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</si>
  <si>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</si>
  <si>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</si>
  <si>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</si>
  <si>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</si>
  <si>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</si>
  <si>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</si>
  <si>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</si>
  <si>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</si>
  <si>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</si>
  <si>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</si>
  <si>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</si>
  <si>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</si>
  <si>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</si>
  <si>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</si>
  <si>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</si>
  <si>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</si>
  <si>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</si>
  <si>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</si>
  <si>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</si>
  <si>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</si>
  <si>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</si>
  <si>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</si>
  <si>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</si>
  <si>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</si>
  <si>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</si>
  <si>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</si>
  <si>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</si>
  <si>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</si>
  <si>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</si>
  <si>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</si>
  <si>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</si>
  <si>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</si>
  <si>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</si>
  <si>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</si>
  <si>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</si>
  <si>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</si>
  <si>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</si>
  <si>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</si>
  <si>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</si>
  <si>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</si>
  <si>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</si>
  <si>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</si>
  <si>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</si>
  <si>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</si>
  <si>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</si>
  <si>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</si>
  <si>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</si>
  <si>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</si>
  <si>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</si>
  <si>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</si>
  <si>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</si>
  <si>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</si>
  <si>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</si>
  <si>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</si>
  <si>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</si>
  <si>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</si>
  <si>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</si>
  <si>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</si>
  <si>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</si>
  <si>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</si>
  <si>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</si>
  <si>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</si>
  <si>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</si>
  <si>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</si>
  <si>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</si>
  <si>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</si>
  <si>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</si>
  <si>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</si>
  <si>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</si>
  <si>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</si>
  <si>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</si>
  <si>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</si>
  <si>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</si>
  <si>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</si>
  <si>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</si>
  <si>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</si>
  <si>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</si>
  <si>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</si>
  <si>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</si>
  <si>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</si>
  <si>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</si>
  <si>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</si>
  <si>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</si>
  <si>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</si>
  <si>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</si>
  <si>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</si>
  <si>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</si>
  <si>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</si>
  <si>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</si>
  <si>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</si>
  <si>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</si>
  <si>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</si>
  <si>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</si>
  <si>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</si>
  <si>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</si>
  <si>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</si>
  <si>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</si>
  <si>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</si>
  <si>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</si>
  <si>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</si>
  <si>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</si>
  <si>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</si>
  <si>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</si>
  <si>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</si>
  <si>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</si>
  <si>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</si>
  <si>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</si>
  <si>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</si>
  <si>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</si>
  <si>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</si>
  <si>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</si>
  <si>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</si>
  <si>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</si>
  <si>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</si>
  <si>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</si>
  <si>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</si>
  <si>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</si>
  <si>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</si>
  <si>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</si>
  <si>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</si>
  <si>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</si>
  <si>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</si>
  <si>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</si>
  <si>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</si>
  <si>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</si>
  <si>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</si>
  <si>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</si>
  <si>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</si>
  <si>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</si>
  <si>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</si>
  <si>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</si>
  <si>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</si>
  <si>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</si>
  <si>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</si>
  <si>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</si>
  <si>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</si>
  <si>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</si>
  <si>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</si>
  <si>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</si>
  <si>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</si>
  <si>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</si>
  <si>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</si>
  <si>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</si>
  <si>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</si>
  <si>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</si>
  <si>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</si>
  <si>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</si>
  <si>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</si>
  <si>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</si>
  <si>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</si>
  <si>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</si>
  <si>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</si>
  <si>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</si>
  <si>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</si>
  <si>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</si>
  <si>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</si>
  <si>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</si>
  <si>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</si>
  <si>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</si>
  <si>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</si>
  <si>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</si>
  <si>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</si>
  <si>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</si>
  <si>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</si>
  <si>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</si>
  <si>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</si>
  <si>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</si>
  <si>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</si>
  <si>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</si>
  <si>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</si>
  <si>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</si>
  <si>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</si>
  <si>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</si>
  <si>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</si>
  <si>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</si>
  <si>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</si>
  <si>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</si>
  <si>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</si>
  <si>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</si>
  <si>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</si>
  <si>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</si>
  <si>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</si>
  <si>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</si>
  <si>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</si>
  <si>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</si>
  <si>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</si>
  <si>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</si>
  <si>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</si>
  <si>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</si>
  <si>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</si>
  <si>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</si>
  <si>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</si>
  <si>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</si>
  <si>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</si>
  <si>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</si>
  <si>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</si>
  <si>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</si>
  <si>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</si>
  <si>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</si>
  <si>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</si>
  <si>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</si>
  <si>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</si>
  <si>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</si>
  <si>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</si>
  <si>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</si>
  <si>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</si>
  <si>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</si>
  <si>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</si>
  <si>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</si>
  <si>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</si>
  <si>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</si>
  <si>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</si>
  <si>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</si>
  <si>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</si>
  <si>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</si>
  <si>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</si>
  <si>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</si>
  <si>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</si>
  <si>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</si>
  <si>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</si>
  <si>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</si>
  <si>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</si>
  <si>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</si>
  <si>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</si>
  <si>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</si>
  <si>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</si>
  <si>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</si>
  <si>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</si>
  <si>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</si>
  <si>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</si>
  <si>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</si>
  <si>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</si>
  <si>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</si>
  <si>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</si>
  <si>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</si>
  <si>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</si>
  <si>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</si>
  <si>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</si>
  <si>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</si>
  <si>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</si>
  <si>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</si>
  <si>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</si>
  <si>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</si>
  <si>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</si>
  <si>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</si>
  <si>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</si>
  <si>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</si>
  <si>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</si>
  <si>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</si>
  <si>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</si>
  <si>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</si>
  <si>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</si>
  <si>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</si>
  <si>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</si>
  <si>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</si>
  <si>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</si>
  <si>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</si>
  <si>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</si>
  <si>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</si>
  <si>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</si>
  <si>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</si>
  <si>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</si>
  <si>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</si>
  <si>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</si>
  <si>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</si>
  <si>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</si>
  <si>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</si>
  <si>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</si>
  <si>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</si>
  <si>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</si>
  <si>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</si>
  <si>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</si>
  <si>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</si>
  <si>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</si>
  <si>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</si>
  <si>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</si>
  <si>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</si>
  <si>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</si>
  <si>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</si>
  <si>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</si>
  <si>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</si>
  <si>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</si>
  <si>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</si>
  <si>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</si>
  <si>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</si>
  <si>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</si>
  <si>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</si>
  <si>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</si>
  <si>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</si>
  <si>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</si>
  <si>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</si>
  <si>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</si>
  <si>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</si>
  <si>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</si>
  <si>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</si>
  <si>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</si>
  <si>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</si>
  <si>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</si>
  <si>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</si>
  <si>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</si>
  <si>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</si>
  <si>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</si>
  <si>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</si>
  <si>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</si>
  <si>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</si>
  <si>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</si>
  <si>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</si>
  <si>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</si>
  <si>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</si>
  <si>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</si>
  <si>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</si>
  <si>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</si>
  <si>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</si>
  <si>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</si>
  <si>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</si>
  <si>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</si>
  <si>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</si>
  <si>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</si>
  <si>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</si>
  <si>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</si>
  <si>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</si>
  <si>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</si>
  <si>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</si>
  <si>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</si>
  <si>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</si>
  <si>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</si>
  <si>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</si>
  <si>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</si>
  <si>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</si>
  <si>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</si>
  <si>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</si>
  <si>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</si>
  <si>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</si>
  <si>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</si>
  <si>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</si>
  <si>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</si>
  <si>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</si>
  <si>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</si>
  <si>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</si>
  <si>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</si>
  <si>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</si>
  <si>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</si>
  <si>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</si>
  <si>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</si>
  <si>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</si>
  <si>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</si>
  <si>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</si>
  <si>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</si>
  <si>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</si>
  <si>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</si>
  <si>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</si>
  <si>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</si>
  <si>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</si>
  <si>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</si>
  <si>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</si>
  <si>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</si>
  <si>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</si>
  <si>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</si>
  <si>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</si>
  <si>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</si>
  <si>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</si>
  <si>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</si>
  <si>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</si>
  <si>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</si>
  <si>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</si>
  <si>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</si>
  <si>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</si>
  <si>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</si>
  <si>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</si>
  <si>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</si>
  <si>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</si>
  <si>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</si>
  <si>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</si>
  <si>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</si>
  <si>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</si>
  <si>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</si>
  <si>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</si>
  <si>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</si>
  <si>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</si>
  <si>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</si>
  <si>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</si>
  <si>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</si>
  <si>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</si>
  <si>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</si>
  <si>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</si>
  <si>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</si>
  <si>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</si>
  <si>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</si>
  <si>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</si>
  <si>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</si>
  <si>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</si>
  <si>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</si>
  <si>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</si>
  <si>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</si>
  <si>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</si>
  <si>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</si>
  <si>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</si>
  <si>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</si>
  <si>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</si>
  <si>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</si>
  <si>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</si>
  <si>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</si>
  <si>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</si>
  <si>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</si>
  <si>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</si>
  <si>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</si>
  <si>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</si>
  <si>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</si>
  <si>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</si>
  <si>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</si>
  <si>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</si>
  <si>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</si>
  <si>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</si>
  <si>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</si>
  <si>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</si>
  <si>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</si>
  <si>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</si>
  <si>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</si>
  <si>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</si>
  <si>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</si>
  <si>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</si>
  <si>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</si>
  <si>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</si>
  <si>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</si>
  <si>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</si>
  <si>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</si>
  <si>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</si>
  <si>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</si>
  <si>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</si>
  <si>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</si>
  <si>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</si>
  <si>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</si>
  <si>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</si>
  <si>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</si>
  <si>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</si>
  <si>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</si>
  <si>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</si>
  <si>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</si>
  <si>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</si>
  <si>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</si>
  <si>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</si>
  <si>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</si>
  <si>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</si>
  <si>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</si>
  <si>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</si>
  <si>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</si>
  <si>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</si>
  <si>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</si>
  <si>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</si>
  <si>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</si>
  <si>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</si>
  <si>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</si>
  <si>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</si>
  <si>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</si>
  <si>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</si>
  <si>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</si>
  <si>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</si>
  <si>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</si>
  <si>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</si>
  <si>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</si>
  <si>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</si>
  <si>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</si>
  <si>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</si>
  <si>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</si>
  <si>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</si>
  <si>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</si>
  <si>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</si>
  <si>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</si>
  <si>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</si>
  <si>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</si>
  <si>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</si>
  <si>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</si>
  <si>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</si>
  <si>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</si>
  <si>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</si>
  <si>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</si>
  <si>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</si>
  <si>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</si>
  <si>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</si>
  <si>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</si>
  <si>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</si>
  <si>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</si>
  <si>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</si>
  <si>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</si>
  <si>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</si>
  <si>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</si>
  <si>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</si>
  <si>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</si>
  <si>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</si>
  <si>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</si>
  <si>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</si>
  <si>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</si>
  <si>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</si>
  <si>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</si>
  <si>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</si>
  <si>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</si>
  <si>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</si>
  <si>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</si>
  <si>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</si>
  <si>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</si>
  <si>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</si>
  <si>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</si>
  <si>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</si>
  <si>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</si>
  <si>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</si>
  <si>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</si>
  <si>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</si>
  <si>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</si>
  <si>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</si>
  <si>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</si>
  <si>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</si>
  <si>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</si>
  <si>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</si>
  <si>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</si>
  <si>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</si>
  <si>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</si>
  <si>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</si>
  <si>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</si>
  <si>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</si>
  <si>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</si>
  <si>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</si>
  <si>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</si>
  <si>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</si>
  <si>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</si>
  <si>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</si>
  <si>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</si>
  <si>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</si>
  <si>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</si>
  <si>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</si>
  <si>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</si>
  <si>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</si>
  <si>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</si>
  <si>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</si>
  <si>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</si>
  <si>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</si>
  <si>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</si>
  <si>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</si>
  <si>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</si>
  <si>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</si>
  <si>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</si>
  <si>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</si>
  <si>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</si>
  <si>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</si>
  <si>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</si>
  <si>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</si>
  <si>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</si>
  <si>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</si>
  <si>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</si>
  <si>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</si>
  <si>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</si>
  <si>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</si>
  <si>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</si>
  <si>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</si>
  <si>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</si>
  <si>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</si>
  <si>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</si>
  <si>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</si>
  <si>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</si>
  <si>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</si>
  <si>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</si>
  <si>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</si>
  <si>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</si>
  <si>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</si>
  <si>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</si>
  <si>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</si>
  <si>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</si>
  <si>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</si>
  <si>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</si>
  <si>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</si>
  <si>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</si>
  <si>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</si>
  <si>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</si>
  <si>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</si>
  <si>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</si>
  <si>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</si>
  <si>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</si>
  <si>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</si>
  <si>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</si>
  <si>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</si>
  <si>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</si>
  <si>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</si>
  <si>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</si>
  <si>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</si>
  <si>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</si>
  <si>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</si>
  <si>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</si>
  <si>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</si>
  <si>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</si>
  <si>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</si>
  <si>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</si>
  <si>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</si>
  <si>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</si>
  <si>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</si>
  <si>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</si>
  <si>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</si>
  <si>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</si>
  <si>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</si>
  <si>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</si>
  <si>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</si>
  <si>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</si>
  <si>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</si>
  <si>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</si>
  <si>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</si>
  <si>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</si>
  <si>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</si>
  <si>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</si>
  <si>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</si>
  <si>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</si>
  <si>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</si>
  <si>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</si>
  <si>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</si>
  <si>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</si>
  <si>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</si>
  <si>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</si>
  <si>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</si>
  <si>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</si>
  <si>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</si>
  <si>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</si>
  <si>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</si>
  <si>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</si>
  <si>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</si>
  <si>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</si>
  <si>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</si>
  <si>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</si>
  <si>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</si>
  <si>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</si>
  <si>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</si>
  <si>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</si>
  <si>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</si>
  <si>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</si>
  <si>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</si>
  <si>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</si>
  <si>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</si>
  <si>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</si>
  <si>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</si>
  <si>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</si>
  <si>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</si>
  <si>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</si>
  <si>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</si>
  <si>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</si>
  <si>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</si>
  <si>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</si>
  <si>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</si>
  <si>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</si>
  <si>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</si>
  <si>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</si>
  <si>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</si>
  <si>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</si>
  <si>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</si>
  <si>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</si>
  <si>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</si>
  <si>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</si>
  <si>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</si>
  <si>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</si>
  <si>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</si>
  <si>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</si>
  <si>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</si>
  <si>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</si>
  <si>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</si>
  <si>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</si>
  <si>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</si>
  <si>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</si>
  <si>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</si>
  <si>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</si>
  <si>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</si>
  <si>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</si>
  <si>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</si>
  <si>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</si>
  <si>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</si>
  <si>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</si>
  <si>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</si>
  <si>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</si>
  <si>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</si>
  <si>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</si>
  <si>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</si>
  <si>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</si>
  <si>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</si>
  <si>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</si>
  <si>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</si>
  <si>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</si>
  <si>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</si>
  <si>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</si>
  <si>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</si>
  <si>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</si>
  <si>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</si>
  <si>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</si>
  <si>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</si>
  <si>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</si>
  <si>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</si>
  <si>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</si>
  <si>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</si>
  <si>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</si>
  <si>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</si>
  <si>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</si>
  <si>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</si>
  <si>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</si>
  <si>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</si>
  <si>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</si>
  <si>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</si>
  <si>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</si>
  <si>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</si>
  <si>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</si>
  <si>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</si>
  <si>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</si>
  <si>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</si>
  <si>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</si>
  <si>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</si>
  <si>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</si>
  <si>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</si>
  <si>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</si>
  <si>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</si>
  <si>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</si>
  <si>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</si>
  <si>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</si>
  <si>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</si>
  <si>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</si>
  <si>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</si>
  <si>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</si>
  <si>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</si>
  <si>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</si>
  <si>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</si>
  <si>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</si>
  <si>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</si>
  <si>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</si>
  <si>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</si>
  <si>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</si>
  <si>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</si>
  <si>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</si>
  <si>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</si>
  <si>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</si>
  <si>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</si>
  <si>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</si>
  <si>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</si>
  <si>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</si>
  <si>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</si>
  <si>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</si>
  <si>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</si>
  <si>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</si>
  <si>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</si>
  <si>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</si>
  <si>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</si>
  <si>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</si>
  <si>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</si>
  <si>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</si>
  <si>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</si>
  <si>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</si>
  <si>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</si>
  <si>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</si>
  <si>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</si>
  <si>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</si>
  <si>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</si>
  <si>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</si>
  <si>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</si>
  <si>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</si>
  <si>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</si>
  <si>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</si>
  <si>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</si>
  <si>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</si>
  <si>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</si>
  <si>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</si>
  <si>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</si>
  <si>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</si>
  <si>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</si>
  <si>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</si>
  <si>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</si>
  <si>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</si>
  <si>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</si>
  <si>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</si>
  <si>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</si>
  <si>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</si>
  <si>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</si>
  <si>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</si>
  <si>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</si>
  <si>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</si>
  <si>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</si>
  <si>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</si>
  <si>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</si>
  <si>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</si>
  <si>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</si>
  <si>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</si>
  <si>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</si>
  <si>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</si>
  <si>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</si>
  <si>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</si>
  <si>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</si>
  <si>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</si>
  <si>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</si>
  <si>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</si>
  <si>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</si>
  <si>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</si>
  <si>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</si>
  <si>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</si>
  <si>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</si>
  <si>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</si>
  <si>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</si>
  <si>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</si>
  <si>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</si>
  <si>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</si>
  <si>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</si>
  <si>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</si>
  <si>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</si>
  <si>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</si>
  <si>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</si>
  <si>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</si>
  <si>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</si>
  <si>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</si>
  <si>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</si>
  <si>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</si>
  <si>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</si>
  <si>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</si>
  <si>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</si>
  <si>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</si>
  <si>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</si>
  <si>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</si>
  <si>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</si>
  <si>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</si>
  <si>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</si>
  <si>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</si>
  <si>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</si>
  <si>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</si>
  <si>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</si>
  <si>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</si>
  <si>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</si>
  <si>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</si>
  <si>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</si>
  <si>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</si>
  <si>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</si>
  <si>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</si>
  <si>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</si>
  <si>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</si>
  <si>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</si>
  <si>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</si>
  <si>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</si>
  <si>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</si>
  <si>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</si>
  <si>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</si>
  <si>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</si>
  <si>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</si>
  <si>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</si>
  <si>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</si>
  <si>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</si>
  <si>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</si>
  <si>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</si>
  <si>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</si>
  <si>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</si>
  <si>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</si>
  <si>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</si>
  <si>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</si>
  <si>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</si>
  <si>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</si>
  <si>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</si>
  <si>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</si>
  <si>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</si>
  <si>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</si>
  <si>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</si>
  <si>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</si>
  <si>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</si>
  <si>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</si>
  <si>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</si>
  <si>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</si>
  <si>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</si>
  <si>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</si>
  <si>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</si>
  <si>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</si>
  <si>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</si>
  <si>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</si>
  <si>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</si>
  <si>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</si>
  <si>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</si>
  <si>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</si>
  <si>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</si>
  <si>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</si>
  <si>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</si>
  <si>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dm3</t>
  </si>
  <si>
    <t>decímetro cúbico</t>
  </si>
  <si>
    <t>%</t>
  </si>
  <si>
    <t>por cento</t>
  </si>
  <si>
    <t>FDE</t>
  </si>
  <si>
    <t>EMOP</t>
  </si>
  <si>
    <t>SCO</t>
  </si>
  <si>
    <t>COMPESA</t>
  </si>
  <si>
    <t>SISENG</t>
  </si>
  <si>
    <t>undia</t>
  </si>
  <si>
    <t>unidade dia</t>
  </si>
  <si>
    <t>mdia</t>
  </si>
  <si>
    <t>metros dia</t>
  </si>
  <si>
    <t>m2dia</t>
  </si>
  <si>
    <t>metros quadrados dia</t>
  </si>
  <si>
    <t>cm2</t>
  </si>
  <si>
    <t>centímetro quadrado</t>
  </si>
  <si>
    <t xml:space="preserve">Serviços Iniciais </t>
  </si>
  <si>
    <t>Reconstrução Estrada Ivo da Rosa</t>
  </si>
  <si>
    <t xml:space="preserve">Recontrução da Estrada Ivo da Rosa </t>
  </si>
  <si>
    <t xml:space="preserve">Administração Local </t>
  </si>
  <si>
    <t>0.0</t>
  </si>
  <si>
    <t>1.0</t>
  </si>
  <si>
    <t>1.1</t>
  </si>
  <si>
    <t>Mobilização ou Desmobilização - Pav. Asfáltica - DMT 41,4 km, VM 45 km/h</t>
  </si>
  <si>
    <t xml:space="preserve">Mobilização ou Desmobilização </t>
  </si>
  <si>
    <t>2.0</t>
  </si>
  <si>
    <t>2.1</t>
  </si>
  <si>
    <t>Placa de advertência para sinalização de obras montada em suporte metálico
móvel, lado 1,00 m - utilização de 600 ciclos - fornecimento, 01 implantação e
01 retirada diária</t>
  </si>
  <si>
    <t>FORNECIMENTO E INSTALAÇÃO DE PLACA DE OBRA COM CHAPA
GALVANIZADA E ESTRUTURA DE MADEIRA. AF_03/2022_PS</t>
  </si>
  <si>
    <t>Canteiro de Obras</t>
  </si>
  <si>
    <t>3.0</t>
  </si>
  <si>
    <t>3.1</t>
  </si>
  <si>
    <t>3.2</t>
  </si>
  <si>
    <t>4.0</t>
  </si>
  <si>
    <t>TAPUME COM COMPENSADO DE MADEIRA. AF_03/2024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</si>
  <si>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</si>
  <si>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</si>
  <si>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</si>
  <si>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</si>
  <si>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</si>
  <si>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</si>
  <si>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</si>
  <si>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</si>
  <si>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</si>
  <si>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REMOÇÃO DE TAPUME/ CHAPAS METÁLICAS E DE MADEIRA, DE FORMA
MANUAL, SEM REAPROVEITAMENTO. AF_09/2023</t>
  </si>
  <si>
    <t>LOCACAO DE CONTAINER 2,30 X 6,00 M, ALT. 2,50 M, COM 1 SANITARIO,
PARA ESCRITORIO, COMPLETO, SEM DIVISORIAS INTERNAS (NAO
INCLUI MOBILIZACAO/DESMOBILIZACAO)</t>
  </si>
  <si>
    <t>Caixa d'água 500 l em polietino, com conexões - para canteiro de obras.
Incluso fornecimento e instalação</t>
  </si>
  <si>
    <t>FOSSA SEPTICA, SEM FILTRO, EM POLIETILENO DE ALTA DENSIDADE
(PEAD), PARA 4 A 7 CONTRIBUINTES, CILINDRICA, COM TAMPA,
CAPACIDADE APROXIMADA DE *1100* LITROS (NBR 7229)</t>
  </si>
  <si>
    <t>FILTRO ANAEROBIO, EM POLIETILENO DE ALTA DENSIDADE (PEAD),
CAPACIDADE *1100* LITROS (NBR 13969)</t>
  </si>
  <si>
    <t>SUMIDOURO CIRCULAR, EM CONCRETO PRÉ-MOLDADO, DIÂMETRO
INTERNO = 1,88 M, ALTURA INTERNA = 2,00 M, ÁREA DE INFILTRAÇÃO:
13,1 M² (PARA 5 CONTRIBUINTES). AF_12/2020</t>
  </si>
  <si>
    <t>SERVENTE COM ENCARGOS COMPLEMENTARES</t>
  </si>
  <si>
    <t>Grupo gerador - 113 kVA</t>
  </si>
  <si>
    <t>Corte de talude a montante</t>
  </si>
  <si>
    <t>Escavação de vala em material de 3ª categoria - resistência à compressão
acima de 110 MPa - com escavadeira e rompedor hidráulico 1.700 kg</t>
  </si>
  <si>
    <t>Escavação, carga e transporte de material de 3ª categoria - DMT de 1.000 a
1.200 m - caminho de serviço pavimentado - com caminhão basculante de 12
m³</t>
  </si>
  <si>
    <t>Desmonte de matacões ou bloco de rocha por meio de explosivos</t>
  </si>
  <si>
    <t>Escavação, carga e transporte de material de 2ª categoria - DMT de 1.400 a
1.600 m - caminho de serviço em revestimento primário - com escavadeira e
caminhão basculante de 14 m³</t>
  </si>
  <si>
    <t>Execução de enrocamento a jusante da estrada</t>
  </si>
  <si>
    <t>5.0</t>
  </si>
  <si>
    <t>5.1</t>
  </si>
  <si>
    <t>5.2</t>
  </si>
  <si>
    <t>5.3</t>
  </si>
  <si>
    <t>5.4</t>
  </si>
  <si>
    <t>6.0</t>
  </si>
  <si>
    <t>Escavadeira hidráulica sobre esteiras para rocha com caçamba com
capacidade de 1,56 m³ - 118 kW</t>
  </si>
  <si>
    <t>Retroescavadeira de pneus - capacidade da caçamba da pá-carregadeira de 0,76 m³ e da retroescavadeira de 0,29 m³ - 58 kW</t>
  </si>
  <si>
    <t xml:space="preserve">Contenção de Concreto Armado </t>
  </si>
  <si>
    <t>Escavação e Reaterro</t>
  </si>
  <si>
    <t>7.0</t>
  </si>
  <si>
    <t>7.1</t>
  </si>
  <si>
    <t>6.1</t>
  </si>
  <si>
    <t>6.2</t>
  </si>
  <si>
    <t>7.1.1</t>
  </si>
  <si>
    <t>7.1.2</t>
  </si>
  <si>
    <t>7.1.3</t>
  </si>
  <si>
    <t>Sapatas corridas</t>
  </si>
  <si>
    <t>7.2</t>
  </si>
  <si>
    <t>7.2.1</t>
  </si>
  <si>
    <t>7.2.2</t>
  </si>
  <si>
    <t>7.2.3</t>
  </si>
  <si>
    <t>7.2.4</t>
  </si>
  <si>
    <t>7.2.5</t>
  </si>
  <si>
    <t>7.2.6</t>
  </si>
  <si>
    <t>Escavação, carga e transporte de material de 2ª categoria - DMT de 1.000 a
1.200 m - caminho de serviço pavimentado - com escavadeira e caminhão
basculante de 14 m³</t>
  </si>
  <si>
    <t>Escavação de vala em material de 3ª categoria - resistência à compressão de
90 a 110 MPa - com escavadeira e rompedor hidráulico 1.700 kg</t>
  </si>
  <si>
    <t>Reaterro e compactação com soquete vibratório</t>
  </si>
  <si>
    <t>CONCRETO FCK = 20MPA, TRAÇO 1:2,7:3 (EM MASSA SECA DE CIMENTO/
AREIA MÉDIA/ BRITA 1) - PREPARO MECÂNICO COM BETONEIRA 600 L.
AF_05/2021</t>
  </si>
  <si>
    <t>FABRICAÇÃO, MONTAGEM E DESMONTAGEM DE FÔRMA PARA SAPATA,
EM MADEIRA SERRADA, E=25 MM, 4 UTILIZAÇÕES. AF_01/2024</t>
  </si>
  <si>
    <t>CORTE E DOBRA DE AÇO CA-50, DIÂMETRO DE 32 MM. AF_06/2022</t>
  </si>
  <si>
    <t>GRAUTE FGK=15 MPA; TRAÇO 1:0,04:2,2:2,5 (EM MASSA SECA DE
CIMENTO/CAL/AREIA GROSSA/BRITA 0) - PREPARO MECÂNICO COM
BETONEIRA 400 L. AF_09/2021</t>
  </si>
  <si>
    <t>COMPRESSOR DE AR REBOCÁVEL, VAZÃO 748 PCM, PRESSÃO EFETIVA
DE TRABALHO 102 PSI, MOTOR DIESEL, POTÊNCIA 210 CV - CHP
DIURNO. AF_06/2015</t>
  </si>
  <si>
    <t>CAMINHÃO TRUCADO (C/ TERCEIRO EIXO) ELETRÔNICO - POTÊNCIA
231CV - PBT = 22000KG - DIST. ENTRE EIXOS 5170 MM - INCLUI
CARROCERIA FIXA ABERTA DE MADEIRA - CHP DIURNO. AF_06/2015</t>
  </si>
  <si>
    <t>ARMAÇÃO DE BLOCO, SAPATA ISOLADA, VIGA BALDRAME E SAPATA
CORRIDA UTILIZANDO AÇO CA-50 DE 12,5 MM - MONTAGEM. AF_01/2024</t>
  </si>
  <si>
    <t>ARMAÇÃO DE BLOCO, SAPATA ISOLADA, VIGA BALDRAME E SAPATA
CORRIDA UTILIZANDO AÇO CA-50 DE 16 MM - MONTAGEM. AF_01/2024</t>
  </si>
  <si>
    <t>7.2.7</t>
  </si>
  <si>
    <t>7.2.8</t>
  </si>
  <si>
    <t>ARMAÇÃO DE BLOCO, SAPATA ISOLADA E SAPATA CORRIDA
UTILIZANDO AÇO CA-50 DE 20 MM - MONTAGEM. AF_01/2024</t>
  </si>
  <si>
    <t>CONCRETAGEM DE SAPATA, FCK 30 MPA, COM USO DE BOMBA -
LANÇAMENTO, ADENSAMENTO E ACABAMENTO. AF_01/2024</t>
  </si>
  <si>
    <t>Execução de cortina com contrafortes em concreto armado</t>
  </si>
  <si>
    <t>7.3</t>
  </si>
  <si>
    <t>7.2.9</t>
  </si>
  <si>
    <t>7.2.10</t>
  </si>
  <si>
    <t>FABRICAÇÃO, MONTAGEM E DESMONTAGEM DE FÔRMA PARA CORTINA
DE CONTENÇÃO, EM CHAPA DE MADEIRA COMPENSADA PLASTIFICADA,
E = 18 MM, 10 UTILIZAÇÕES. AF_11/2024</t>
  </si>
  <si>
    <t>Escoramento com pontaletes D = 15 cm - utilização de 3 vezes - confecção,
instalação e retirada</t>
  </si>
  <si>
    <t>LOCACAO DE ANDAIME METALICO TUBULAR DE ENCAIXE, TIPO DE
TORRE, CADA PAINEL COM LARGURA DE 1 ATE 1,5 M E ALTURA DE
*1,00* M, INCLUINDO DIAGONAL, BARRAS DE LIGACAO, SAPATAS OU
RODIZIOS E DEMAIS ITENS NECESSARIOS A MONTAGEM (NAO INCLUI
INSTALACAO)</t>
  </si>
  <si>
    <t>MONTAGEM E DESMONTAGEM DE ANDAIME TUBULAR TIPO "TORRE"
(EXCLUSIVE ANDAIME E LIMPEZA). AF_03/2024</t>
  </si>
  <si>
    <t>Linha de vida executada no talude com cabo de aço de 1/2", ancorada em
postes metálicos cravado ao longo da extensão da contenção</t>
  </si>
  <si>
    <t>ARMAÇÃO DE CORTINA DE CONTENÇÃO EM CONCRETO ARMADO, COM
AÇO CA-50 DE 6,3 MM - MONTAGEM. AF_11/2024</t>
  </si>
  <si>
    <t>ARMAÇÃO DE CORTINA DE CONTENÇÃO EM CONCRETO ARMADO, COM
AÇO CA-50 DE 8 MM - MONTAGEM. AF_11/2024</t>
  </si>
  <si>
    <t>ARMAÇÃO DE CORTINA DE CONTENÇÃO EM CONCRETO ARMADO, COM
AÇO CA-50 DE 10 MM - MONTAGEM. AF_11/2024</t>
  </si>
  <si>
    <t>ARMAÇÃO DE CORTINA DE CONTENÇÃO EM CONCRETO ARMADO, COM
AÇO CA-50 DE 12,5 MM - MONTAGEM. AF_11/2024</t>
  </si>
  <si>
    <t>ARMAÇÃO DE CORTINA DE CONTENÇÃO EM CONCRETO ARMADO, COM
AÇO CA-50 DE 16 MM - MONTAGEM. AF_11/2024</t>
  </si>
  <si>
    <t>ARMAÇÃO DE CORTINA DE CONTENÇÃO EM CONCRETO ARMADO, COM
AÇO CA-50 DE 20 MM - MONTAGEM. AF_11/2024</t>
  </si>
  <si>
    <t>CONCRETAGEM DE CORTINA DE CONTENÇÃO, ATRAVÉS DE BOMBA -
LANÇAMENTO, ADENSAMENTO E ACABAMENTO. AF_11/2024</t>
  </si>
  <si>
    <t>Junta de dilatação em elastômero e perfil VV - L = 20 mm e H = 40 mm -
fornecimento e instalação</t>
  </si>
  <si>
    <t>7.3.1</t>
  </si>
  <si>
    <t>7.3.2</t>
  </si>
  <si>
    <t>7.3.3</t>
  </si>
  <si>
    <t>7.3.4</t>
  </si>
  <si>
    <t>7.3.5</t>
  </si>
  <si>
    <t>7.3.6</t>
  </si>
  <si>
    <t>7.3.7</t>
  </si>
  <si>
    <t>7.3.8</t>
  </si>
  <si>
    <t>7.3.9</t>
  </si>
  <si>
    <t>7.3.10</t>
  </si>
  <si>
    <t>7.3.11</t>
  </si>
  <si>
    <t>7.3.12</t>
  </si>
  <si>
    <t>7.3.13</t>
  </si>
  <si>
    <t>Reconstrução da via</t>
  </si>
  <si>
    <t>Regularização</t>
  </si>
  <si>
    <t>8.0</t>
  </si>
  <si>
    <t>8.1</t>
  </si>
  <si>
    <t>Regularização do subleito - 100% Proctor intermediário</t>
  </si>
  <si>
    <t>Lastro de brita comercial - espalhamento mecânico</t>
  </si>
  <si>
    <t>8.1.1</t>
  </si>
  <si>
    <t>8.1..2</t>
  </si>
  <si>
    <t>Carga, manobra e descarga de agregados ou solos em caminhão basculante
de 10 m³ - carga com escavadeira de 1,56 m³ (exclusa) e descarga livre</t>
  </si>
  <si>
    <t>Transporte com caminhão basculante de 10 m³ - rodovia pavimentada</t>
  </si>
  <si>
    <t>8.1..3</t>
  </si>
  <si>
    <t>8.1..4</t>
  </si>
  <si>
    <t>Execução de sub-base</t>
  </si>
  <si>
    <t>9.0</t>
  </si>
  <si>
    <t>Base ou sub-base de macadame seco com brita comercial - 100% Proctor
modificado</t>
  </si>
  <si>
    <t>9.1</t>
  </si>
  <si>
    <t>8.2</t>
  </si>
  <si>
    <t>8.2.1</t>
  </si>
  <si>
    <t>8.2.2</t>
  </si>
  <si>
    <t>8.2.3</t>
  </si>
  <si>
    <t>Execução de base</t>
  </si>
  <si>
    <t>Base ou sub-base de brita graduada com brita comercial - 100% Proctor
modificado</t>
  </si>
  <si>
    <t>Carga, manobra e descarga de agregados ou solos em caminhão basculante
de 14 m³ - carga com carregadeira de 3,40 m³ e descarga livre</t>
  </si>
  <si>
    <t>8.3</t>
  </si>
  <si>
    <t>8.3.1</t>
  </si>
  <si>
    <t>8.3.2</t>
  </si>
  <si>
    <t>8.3.3</t>
  </si>
  <si>
    <t>Execução de pavimentação</t>
  </si>
  <si>
    <t>8.4</t>
  </si>
  <si>
    <t>8.4.1</t>
  </si>
  <si>
    <t>ASFALTOS DILUÍDOS CM-30</t>
  </si>
  <si>
    <t>8.4.2</t>
  </si>
  <si>
    <t>8.4.3</t>
  </si>
  <si>
    <t>8.4.4</t>
  </si>
  <si>
    <t>8.4.5</t>
  </si>
  <si>
    <t>8.4.6</t>
  </si>
  <si>
    <t>8.4.7</t>
  </si>
  <si>
    <t>8.4.8</t>
  </si>
  <si>
    <t>8.4.9</t>
  </si>
  <si>
    <t>8.4.10</t>
  </si>
  <si>
    <t>8.4.11</t>
  </si>
  <si>
    <t>8.4.12</t>
  </si>
  <si>
    <t>8.4.13</t>
  </si>
  <si>
    <t>Transporte de material betuminoso com caminhão tanque distribuidor - rodovia
pavimentada</t>
  </si>
  <si>
    <t>Imprimação com asfalto diluído</t>
  </si>
  <si>
    <t>EMULSÕES ASFÁLTICAS RR-2C</t>
  </si>
  <si>
    <t>Pintura de ligação</t>
  </si>
  <si>
    <t>CIMENTOS ASFÁLTICOS CAP-50-70</t>
  </si>
  <si>
    <t>Concreto asfáltico - faixa C-12,5 - areia e brita comerciais</t>
  </si>
  <si>
    <t>Transporte de mistura betuminosa a quente com caminhão com caçamba
térmica de 6 m³ - rodovia pavimentada</t>
  </si>
  <si>
    <t>Carga, manobra e descarga de mistura betuminosa a quente em caminhão
basculante de 6 m³ - carga em usina de asfalto 100/140 t/h e descarga em
vibroacabadora</t>
  </si>
  <si>
    <t xml:space="preserve">Drenagem </t>
  </si>
  <si>
    <t xml:space="preserve">Sinalização </t>
  </si>
  <si>
    <t>10.0</t>
  </si>
  <si>
    <t>11.0</t>
  </si>
  <si>
    <t>10.1</t>
  </si>
  <si>
    <t>10.2</t>
  </si>
  <si>
    <t>10.3</t>
  </si>
  <si>
    <t>10.4</t>
  </si>
  <si>
    <t xml:space="preserve">Desmobilização de equipamentos </t>
  </si>
  <si>
    <t>Sarjeta trapezoidal de concreto - SZC 90-30 - escavação mecânica - areia e
brita comerciais</t>
  </si>
  <si>
    <t>FORNECIMENTO E ASSENTAMENTO DE BUEIRO DIÂMETRO 80 CM.
INCLUSO ESCAVAÇÃO, LASTRO DE BRITA, TUBOS DE CONCRETO
ARMADO E REATERRO</t>
  </si>
  <si>
    <t>DRENO EM MURO DE CONTENÇÃO, EXECUTADO NO PÉ DO MURO, COM
TUBO DE PEAD CORRUGADO FLEXÍVEL PERFURADO, ENCHIMENTO
COM BRITA, ENVOLVIDO COM MANTA GEOTÊXTIL. AF_07/2021</t>
  </si>
  <si>
    <t>Dreno tipo barbacã - DRB 02 - D = 50 mm em estrutura de contenção de
encosta - excluso o tubo de drenagem</t>
  </si>
  <si>
    <t>Tubo de PVC para dreno tipo barbacã - D = 50 mm - fornecimento e instalação</t>
  </si>
  <si>
    <t>11.1</t>
  </si>
  <si>
    <t>PINTURA DE EIXO VIÁRIO SOBRE ASFALTO COM TINTA
RETRORREFLETIVA A BASE DE RESINA ACRÍLICA COM MICROESFERAS
DE VIDRO, E = 10 CM, APLICAÇÃO MECÂNICA COM DEMARCADORA
AUTOPROPELIDA. AF_05/2021</t>
  </si>
  <si>
    <t>Placa de advertência em aço, lado de 0,60 m - película retrorrefletiva tipo I + SI
- fornecimento e implantação</t>
  </si>
  <si>
    <t>Placa de regulamentação em aço D = 0,60 m - película retrorrefletiva tipo I + SI
- fornecimento e implantação</t>
  </si>
  <si>
    <t>Suporte metálico galvanizado para placa de advertência ou regulamentação -</t>
  </si>
  <si>
    <t>e9779</t>
  </si>
  <si>
    <t>E9110</t>
  </si>
  <si>
    <t>E9526</t>
  </si>
  <si>
    <t>PREFEITURA DE COTIPORA</t>
  </si>
  <si>
    <t>90898487000164</t>
  </si>
  <si>
    <t>9.2</t>
  </si>
  <si>
    <t>9.3</t>
  </si>
  <si>
    <t>9.4</t>
  </si>
  <si>
    <t>9.5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</si>
</sst>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95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" xfId="0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1" fontId="11" fillId="3" borderId="1" xfId="0" applyNumberFormat="1" applyFont="1" applyFill="1" applyBorder="1" applyProtection="1">
      <protection locked="0"/>
    </xf>
    <xf numFmtId="4" fontId="0" fillId="0" borderId="1" xfId="0" applyNumberFormat="1" applyBorder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2" fontId="0" fillId="0" borderId="1" xfId="0" applyNumberFormat="1" applyBorder="1" applyProtection="1">
      <protection locked="0"/>
    </xf>
    <xf numFmtId="2" fontId="0" fillId="0" borderId="2" xfId="0" applyNumberFormat="1" applyBorder="1" applyProtection="1">
      <protection locked="0"/>
    </xf>
    <xf numFmtId="4" fontId="4" fillId="0" borderId="1" xfId="0" applyNumberFormat="1" applyFont="1" applyBorder="1" applyProtection="1">
      <protection locked="0"/>
    </xf>
    <xf numFmtId="1" fontId="0" fillId="40" borderId="1" xfId="0" applyNumberFormat="1" applyFill="1" applyBorder="1" applyProtection="1">
      <protection locked="0"/>
    </xf>
    <xf numFmtId="164" fontId="0" fillId="40" borderId="1" xfId="0" applyNumberFormat="1" applyFill="1" applyBorder="1" applyProtection="1">
      <protection locked="0"/>
    </xf>
    <xf numFmtId="0" fontId="11" fillId="40" borderId="1" xfId="0" applyFont="1" applyFill="1" applyBorder="1" applyProtection="1">
      <protection locked="0"/>
    </xf>
    <xf numFmtId="167" fontId="11" fillId="40" borderId="1" xfId="0" applyNumberFormat="1" applyFont="1" applyFill="1" applyBorder="1" applyProtection="1">
      <protection locked="0"/>
    </xf>
    <xf numFmtId="0" fontId="11" fillId="40" borderId="1" xfId="0" applyFont="1" applyFill="1" applyBorder="1" applyAlignment="1" applyProtection="1">
      <alignment wrapText="1"/>
      <protection locked="0"/>
    </xf>
    <xf numFmtId="167" fontId="0" fillId="40" borderId="1" xfId="0" applyNumberFormat="1" applyFill="1" applyBorder="1" applyProtection="1">
      <protection locked="0"/>
    </xf>
    <xf numFmtId="0" fontId="0" fillId="40" borderId="1" xfId="0" applyFill="1" applyBorder="1" applyProtection="1">
      <protection locked="0"/>
    </xf>
    <xf numFmtId="164" fontId="11" fillId="40" borderId="1" xfId="0" applyNumberFormat="1" applyFont="1" applyFill="1" applyBorder="1" applyProtection="1">
      <protection locked="0"/>
    </xf>
    <xf numFmtId="0" fontId="11" fillId="40" borderId="35" xfId="0" applyFont="1" applyFill="1" applyBorder="1" applyProtection="1">
      <protection locked="0"/>
    </xf>
    <xf numFmtId="168" fontId="4" fillId="40" borderId="1" xfId="0" applyNumberFormat="1" applyFont="1" applyFill="1" applyBorder="1" applyProtection="1">
      <protection locked="0"/>
    </xf>
    <xf numFmtId="4" fontId="4" fillId="40" borderId="1" xfId="0" applyNumberFormat="1" applyFont="1" applyFill="1" applyBorder="1" applyProtection="1">
      <protection locked="0"/>
    </xf>
    <xf numFmtId="10" fontId="0" fillId="40" borderId="1" xfId="48" applyNumberFormat="1" applyFont="1" applyFill="1" applyBorder="1" applyProtection="1">
      <protection locked="0"/>
    </xf>
    <xf numFmtId="0" fontId="11" fillId="40" borderId="2" xfId="0" applyFont="1" applyFill="1" applyBorder="1" applyAlignment="1" applyProtection="1">
      <alignment wrapText="1"/>
      <protection locked="0"/>
    </xf>
    <xf numFmtId="0" fontId="0" fillId="40" borderId="2" xfId="0" applyFill="1" applyBorder="1" applyProtection="1">
      <protection locked="0"/>
    </xf>
    <xf numFmtId="0" fontId="11" fillId="40" borderId="0" xfId="0" applyFont="1" applyFill="1" applyAlignment="1" applyProtection="1">
      <alignment wrapText="1"/>
      <protection locked="0"/>
    </xf>
    <xf numFmtId="4" fontId="4" fillId="40" borderId="1" xfId="0" applyNumberFormat="1" applyFont="1" applyFill="1" applyBorder="1"/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F14" sqref="F14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75" t="s">
        <v>3752</v>
      </c>
      <c r="B1" s="176"/>
      <c r="C1" s="176"/>
      <c r="D1" s="176"/>
      <c r="E1" s="176"/>
      <c r="F1" s="176"/>
      <c r="G1" s="177"/>
    </row>
    <row r="2" spans="1:8" s="59" customFormat="1" ht="15.75" thickBot="1" x14ac:dyDescent="0.3">
      <c r="A2" s="15" t="s">
        <v>161</v>
      </c>
      <c r="B2" s="181" t="s">
        <v>4003</v>
      </c>
      <c r="C2" s="181"/>
      <c r="D2" s="50" t="s">
        <v>162</v>
      </c>
      <c r="E2" s="70">
        <v>9</v>
      </c>
      <c r="F2" s="22" t="s">
        <v>163</v>
      </c>
      <c r="G2" s="33">
        <v>2026</v>
      </c>
      <c r="H2" s="57"/>
    </row>
    <row r="3" spans="1:8" s="59" customFormat="1" ht="31.5" customHeight="1" thickBot="1" x14ac:dyDescent="0.3">
      <c r="A3" s="18" t="s">
        <v>153</v>
      </c>
      <c r="B3" s="182" t="s">
        <v>4044</v>
      </c>
      <c r="C3" s="182"/>
      <c r="D3" s="182"/>
      <c r="E3" s="182"/>
      <c r="F3" s="182"/>
      <c r="G3" s="183"/>
    </row>
    <row r="4" spans="1:8" s="59" customFormat="1" ht="15.75" thickBot="1" x14ac:dyDescent="0.3">
      <c r="A4" s="15" t="s">
        <v>175</v>
      </c>
      <c r="B4" s="184" t="s">
        <v>4228</v>
      </c>
      <c r="C4" s="184"/>
      <c r="D4" s="184"/>
      <c r="E4" s="185"/>
      <c r="F4" s="22" t="s">
        <v>179</v>
      </c>
      <c r="G4" s="78" t="s">
        <v>4229</v>
      </c>
    </row>
    <row r="5" spans="1:8" s="59" customFormat="1" ht="15.75" thickBot="1" x14ac:dyDescent="0.3">
      <c r="A5" s="15" t="s">
        <v>3785</v>
      </c>
      <c r="B5" s="80" t="s">
        <v>170</v>
      </c>
      <c r="C5" s="15" t="s">
        <v>3956</v>
      </c>
      <c r="D5" s="15"/>
      <c r="E5" s="15"/>
      <c r="F5" s="186"/>
      <c r="G5" s="187"/>
    </row>
    <row r="6" spans="1:8" s="61" customFormat="1" ht="15.75" thickBot="1" x14ac:dyDescent="0.3">
      <c r="A6" s="15" t="s">
        <v>155</v>
      </c>
      <c r="B6" s="51">
        <f>'Orçamento-base'!C6</f>
        <v>3104002.3299999996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COUNT('Orçamento-base'!B12:B39951)</f>
        <v>78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78" t="s">
        <v>3750</v>
      </c>
      <c r="B11" s="179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78"/>
      <c r="B12" s="180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7"/>
  <sheetViews>
    <sheetView tabSelected="1" zoomScale="80" zoomScaleNormal="80" workbookViewId="0">
      <selection activeCell="L114" sqref="L114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9.85546875" style="44" customWidth="1"/>
    <col min="4" max="4" width="22.85546875" style="40" customWidth="1"/>
    <col min="5" max="5" width="15.140625" style="40" customWidth="1"/>
    <col min="6" max="6" width="11" style="69" customWidth="1"/>
    <col min="7" max="7" width="84" style="43" customWidth="1"/>
    <col min="8" max="8" width="13.28515625" style="112" customWidth="1"/>
    <col min="9" max="9" width="9.7109375" style="49" customWidth="1"/>
    <col min="10" max="10" width="12.85546875" style="115" customWidth="1"/>
    <col min="11" max="11" width="16.42578125" style="43" bestFit="1" customWidth="1"/>
    <col min="12" max="12" width="8" style="99" customWidth="1"/>
    <col min="13" max="13" width="12.7109375" style="100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47" t="s">
        <v>3676</v>
      </c>
      <c r="B1" s="148"/>
      <c r="C1" s="148"/>
      <c r="D1" s="148"/>
      <c r="E1" s="148"/>
      <c r="F1" s="148"/>
      <c r="G1" s="148"/>
      <c r="H1" s="148"/>
      <c r="I1" s="148"/>
      <c r="J1" s="148"/>
      <c r="K1" s="149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50" t="str">
        <f>IF(Identificação!B2=0,"",Identificação!B2)</f>
        <v>Concorrência Lei 14.133/21 Presencial</v>
      </c>
      <c r="D2" s="150"/>
      <c r="E2" s="150"/>
      <c r="F2" s="150"/>
      <c r="G2" s="150"/>
      <c r="H2" s="37" t="s">
        <v>151</v>
      </c>
      <c r="I2" s="38">
        <f>IF(Identificação!E2=0,"",Identificação!E2)</f>
        <v>9</v>
      </c>
      <c r="J2" s="37" t="s">
        <v>152</v>
      </c>
      <c r="K2" s="38">
        <f>IF(Identificação!G2=0,"",Identificação!G2)</f>
        <v>2026</v>
      </c>
      <c r="L2" s="94"/>
      <c r="M2" s="94"/>
    </row>
    <row r="3" spans="1:18" s="27" customFormat="1" ht="32.25" customHeight="1" thickBot="1" x14ac:dyDescent="0.3">
      <c r="A3" s="156" t="s">
        <v>153</v>
      </c>
      <c r="B3" s="157"/>
      <c r="C3" s="158" t="str">
        <f>IF(Identificação!B3=0,"",Identificação!B3)</f>
        <v>Reconstrução Estrada Ivo da Rosa</v>
      </c>
      <c r="D3" s="158"/>
      <c r="E3" s="158"/>
      <c r="F3" s="158"/>
      <c r="G3" s="158"/>
      <c r="H3" s="158"/>
      <c r="I3" s="158"/>
      <c r="J3" s="158"/>
      <c r="K3" s="159"/>
      <c r="L3" s="94"/>
      <c r="M3" s="94"/>
    </row>
    <row r="4" spans="1:18" s="27" customFormat="1" ht="15.75" thickBot="1" x14ac:dyDescent="0.3">
      <c r="A4" s="15" t="s">
        <v>176</v>
      </c>
      <c r="B4" s="22"/>
      <c r="C4" s="152" t="str">
        <f>IF(Identificação!B4=0,"",Identificação!B4)</f>
        <v>PREFEITURA DE COTIPORA</v>
      </c>
      <c r="D4" s="152"/>
      <c r="E4" s="152"/>
      <c r="F4" s="152"/>
      <c r="G4" s="152"/>
      <c r="H4" s="152"/>
      <c r="I4" s="152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52" t="str">
        <f>IF(Identificação!B5=0,"",Identificação!B5)</f>
        <v>Obras e Serviços de Engenharia</v>
      </c>
      <c r="D5" s="152"/>
      <c r="E5" s="152"/>
      <c r="F5" s="152"/>
      <c r="G5" s="153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3762</v>
      </c>
      <c r="B6" s="13"/>
      <c r="C6" s="154">
        <f>SUMIFS(K12:K39953,B12:B39953,"&gt;0",K12:K39953,"&lt;&gt;0")</f>
        <v>3104002.3299999996</v>
      </c>
      <c r="D6" s="154"/>
      <c r="E6" s="154"/>
      <c r="F6" s="154"/>
      <c r="G6" s="155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6"/>
      <c r="M9" s="96"/>
      <c r="R9" s="27"/>
    </row>
    <row r="10" spans="1:18" customFormat="1" ht="15" customHeight="1" x14ac:dyDescent="0.25">
      <c r="A10" s="167" t="s">
        <v>3761</v>
      </c>
      <c r="B10" s="167" t="s">
        <v>3759</v>
      </c>
      <c r="C10" s="167" t="s">
        <v>3760</v>
      </c>
      <c r="D10" s="169" t="s">
        <v>3675</v>
      </c>
      <c r="E10" s="171" t="s">
        <v>168</v>
      </c>
      <c r="F10" s="173" t="s">
        <v>3674</v>
      </c>
      <c r="G10" s="169" t="s">
        <v>156</v>
      </c>
      <c r="H10" s="164" t="s">
        <v>165</v>
      </c>
      <c r="I10" s="165"/>
      <c r="J10" s="165"/>
      <c r="K10" s="165"/>
      <c r="L10" s="165"/>
      <c r="M10" s="166"/>
      <c r="N10" s="160" t="s">
        <v>177</v>
      </c>
      <c r="O10" s="161"/>
      <c r="P10" s="162" t="s">
        <v>178</v>
      </c>
      <c r="Q10" s="163"/>
      <c r="R10" s="151" t="s">
        <v>3678</v>
      </c>
    </row>
    <row r="11" spans="1:18" customFormat="1" ht="45" x14ac:dyDescent="0.25">
      <c r="A11" s="168"/>
      <c r="B11" s="168"/>
      <c r="C11" s="168"/>
      <c r="D11" s="170"/>
      <c r="E11" s="172"/>
      <c r="F11" s="174"/>
      <c r="G11" s="170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51"/>
    </row>
    <row r="12" spans="1:18" x14ac:dyDescent="0.25">
      <c r="A12" s="47"/>
      <c r="B12" s="56" t="str">
        <f>IF(AND(G12&lt;&gt;"",H12&gt;0,I12&lt;&gt;"",J12&lt;&gt;0,K12&lt;&gt;0),COUNT($B$11:B11)+1,"")</f>
        <v/>
      </c>
      <c r="C12" s="131" t="s">
        <v>4047</v>
      </c>
      <c r="D12" s="132"/>
      <c r="E12" s="133"/>
      <c r="F12" s="134"/>
      <c r="G12" s="135" t="s">
        <v>4045</v>
      </c>
      <c r="H12" s="140"/>
      <c r="I12" s="137"/>
      <c r="J12" s="140"/>
      <c r="K12" s="146" t="str">
        <f>IFERROR(IF(H12*J12&lt;&gt;0,ROUND(ROUND(H12,4)*ROUND(J12,4),2),""),"")</f>
        <v/>
      </c>
      <c r="L12" s="142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47"/>
      <c r="B13" s="56" t="str">
        <f>IF(AND(G13&lt;&gt;"",H13&gt;0,I13&lt;&gt;"",J13&lt;&gt;0,K13&lt;&gt;0),COUNT($B$11:B12)+1,"")</f>
        <v/>
      </c>
      <c r="C13" s="131" t="s">
        <v>4048</v>
      </c>
      <c r="D13" s="132"/>
      <c r="E13" s="133"/>
      <c r="F13" s="134"/>
      <c r="G13" s="135" t="s">
        <v>4046</v>
      </c>
      <c r="H13" s="140"/>
      <c r="I13" s="137"/>
      <c r="J13" s="140"/>
      <c r="K13" s="146" t="str">
        <f>IFERROR(IF(H13*J13&lt;&gt;0,ROUND(ROUND(H13,4)*ROUND(J13,4),2),""),"")</f>
        <v/>
      </c>
      <c r="L13" s="142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47"/>
      <c r="B14" s="117">
        <f>IF(AND(G14&lt;&gt;"",H14&gt;0,I14&lt;&gt;"",J14&lt;&gt;0,K14&lt;&gt;0),COUNT($B$11:B13)+1,"")</f>
        <v>1</v>
      </c>
      <c r="C14" s="34" t="s">
        <v>4049</v>
      </c>
      <c r="D14" s="91" t="s">
        <v>3800</v>
      </c>
      <c r="E14" s="47">
        <v>11</v>
      </c>
      <c r="F14" s="68">
        <v>45962</v>
      </c>
      <c r="G14" s="41" t="s">
        <v>4046</v>
      </c>
      <c r="H14" s="114">
        <v>1</v>
      </c>
      <c r="I14" s="47" t="s">
        <v>3710</v>
      </c>
      <c r="J14" s="114">
        <v>42820.42</v>
      </c>
      <c r="K14" s="106">
        <f>IFERROR(IF(H14*J14&lt;&gt;0,ROUND(ROUND(H14,4)*ROUND(J14,4),2),""),"")</f>
        <v>42820.42</v>
      </c>
      <c r="L14" s="98">
        <v>0.22040000000000001</v>
      </c>
      <c r="M14" s="98">
        <v>1.1284000000000001</v>
      </c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47"/>
      <c r="B15" s="117" t="str">
        <f>IF(AND(G15&lt;&gt;"",H15&gt;0,I15&lt;&gt;"",J15&lt;&gt;0,K15&lt;&gt;0),COUNT($B$11:B14)+1,"")</f>
        <v/>
      </c>
      <c r="C15" s="131" t="s">
        <v>4052</v>
      </c>
      <c r="D15" s="132"/>
      <c r="E15" s="133"/>
      <c r="F15" s="134"/>
      <c r="G15" s="135" t="s">
        <v>4051</v>
      </c>
      <c r="H15" s="114"/>
      <c r="I15" s="47"/>
      <c r="J15" s="114"/>
      <c r="K15" s="106" t="str">
        <f t="shared" ref="K15:K78" si="0">IFERROR(IF(H15*J15&lt;&gt;0,ROUND(ROUND(H15,4)*ROUND(J15,4),2),""),"")</f>
        <v/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47"/>
      <c r="B16" s="117">
        <f>IF(AND(G16&lt;&gt;"",H16&gt;0,I16&lt;&gt;"",J16&lt;&gt;0,K16&lt;&gt;0),COUNT($B$11:B15)+1,"")</f>
        <v>2</v>
      </c>
      <c r="C16" s="34" t="s">
        <v>4053</v>
      </c>
      <c r="D16" s="91" t="s">
        <v>3800</v>
      </c>
      <c r="E16" s="47">
        <v>5</v>
      </c>
      <c r="F16" s="68">
        <v>45962</v>
      </c>
      <c r="G16" s="41" t="s">
        <v>4050</v>
      </c>
      <c r="H16" s="114">
        <v>1</v>
      </c>
      <c r="I16" s="47" t="s">
        <v>3710</v>
      </c>
      <c r="J16" s="114">
        <v>8982.33</v>
      </c>
      <c r="K16" s="106">
        <f t="shared" si="0"/>
        <v>8982.33</v>
      </c>
      <c r="L16" s="98">
        <v>0.22040000000000001</v>
      </c>
      <c r="M16" s="98">
        <v>1.1284000000000001</v>
      </c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47"/>
      <c r="B17" s="117" t="str">
        <f>IF(AND(G17&lt;&gt;"",H17&gt;0,I17&lt;&gt;"",J17&lt;&gt;0,K17&lt;&gt;0),COUNT($B$11:B16)+1,"")</f>
        <v/>
      </c>
      <c r="C17" s="131" t="s">
        <v>4057</v>
      </c>
      <c r="D17" s="132"/>
      <c r="E17" s="133"/>
      <c r="F17" s="136"/>
      <c r="G17" s="135" t="s">
        <v>4043</v>
      </c>
      <c r="H17" s="140"/>
      <c r="I17" s="137"/>
      <c r="J17" s="140"/>
      <c r="K17" s="141" t="str">
        <f t="shared" si="0"/>
        <v/>
      </c>
      <c r="L17" s="142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45" x14ac:dyDescent="0.25">
      <c r="A18" s="47"/>
      <c r="B18" s="117">
        <f>IF(AND(G18&lt;&gt;"",H18&gt;0,I18&lt;&gt;"",J18&lt;&gt;0,K18&lt;&gt;0),COUNT($B$11:B17)+1,"")</f>
        <v>3</v>
      </c>
      <c r="C18" s="47" t="s">
        <v>4058</v>
      </c>
      <c r="D18" s="91" t="s">
        <v>3780</v>
      </c>
      <c r="E18" s="47">
        <v>5212560</v>
      </c>
      <c r="F18" s="68">
        <v>45962</v>
      </c>
      <c r="G18" s="123" t="s">
        <v>4054</v>
      </c>
      <c r="H18" s="114">
        <v>480</v>
      </c>
      <c r="I18" s="47" t="s">
        <v>4035</v>
      </c>
      <c r="J18" s="114">
        <v>5.05</v>
      </c>
      <c r="K18" s="106">
        <f t="shared" si="0"/>
        <v>2424</v>
      </c>
      <c r="L18" s="98">
        <v>0.22040000000000001</v>
      </c>
      <c r="M18" s="98">
        <v>1.1284000000000001</v>
      </c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ht="30" x14ac:dyDescent="0.25">
      <c r="A19" s="47"/>
      <c r="B19" s="117">
        <f>IF(AND(G19&lt;&gt;"",H19&gt;0,I19&lt;&gt;"",J19&lt;&gt;0,K19&lt;&gt;0),COUNT($B$11:B18)+1,"")</f>
        <v>4</v>
      </c>
      <c r="C19" s="47" t="s">
        <v>4059</v>
      </c>
      <c r="D19" s="91" t="s">
        <v>3776</v>
      </c>
      <c r="E19" s="47">
        <v>103689</v>
      </c>
      <c r="F19" s="68">
        <v>45962</v>
      </c>
      <c r="G19" s="41" t="s">
        <v>4055</v>
      </c>
      <c r="H19" s="114">
        <v>4</v>
      </c>
      <c r="I19" s="47" t="s">
        <v>3695</v>
      </c>
      <c r="J19" s="114">
        <v>564.89</v>
      </c>
      <c r="K19" s="106">
        <f t="shared" si="0"/>
        <v>2259.56</v>
      </c>
      <c r="L19" s="98">
        <v>0.22040000000000001</v>
      </c>
      <c r="M19" s="98">
        <v>1.1284000000000001</v>
      </c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47"/>
      <c r="B20" s="117" t="str">
        <f>IF(AND(G20&lt;&gt;"",H20&gt;0,I20&lt;&gt;"",J20&lt;&gt;0,K20&lt;&gt;0),COUNT($B$11:B19)+1,"")</f>
        <v/>
      </c>
      <c r="C20" s="137" t="s">
        <v>4060</v>
      </c>
      <c r="D20" s="138"/>
      <c r="E20" s="133"/>
      <c r="F20" s="134"/>
      <c r="G20" s="135" t="s">
        <v>4056</v>
      </c>
      <c r="H20" s="140"/>
      <c r="I20" s="137"/>
      <c r="J20" s="140"/>
      <c r="K20" s="141" t="str">
        <f t="shared" si="0"/>
        <v/>
      </c>
      <c r="L20" s="142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47"/>
      <c r="B21" s="117">
        <f>IF(AND(G21&lt;&gt;"",H21&gt;0,I21&lt;&gt;"",J21&lt;&gt;0,K21&lt;&gt;0),COUNT($B$11:B20)+1,"")</f>
        <v>5</v>
      </c>
      <c r="C21" s="47" t="s">
        <v>4062</v>
      </c>
      <c r="D21" s="91" t="s">
        <v>3776</v>
      </c>
      <c r="E21" s="47">
        <v>98458</v>
      </c>
      <c r="F21" s="68">
        <v>45962</v>
      </c>
      <c r="G21" s="41" t="s">
        <v>4061</v>
      </c>
      <c r="H21" s="114">
        <v>120</v>
      </c>
      <c r="I21" s="47" t="s">
        <v>3695</v>
      </c>
      <c r="J21" s="114">
        <v>124.59</v>
      </c>
      <c r="K21" s="106">
        <f t="shared" si="0"/>
        <v>14950.8</v>
      </c>
      <c r="L21" s="98">
        <v>0.22040000000000001</v>
      </c>
      <c r="M21" s="98">
        <v>1.1284000000000001</v>
      </c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ht="30" x14ac:dyDescent="0.25">
      <c r="A22" s="47"/>
      <c r="B22" s="117">
        <f>IF(AND(G22&lt;&gt;"",H22&gt;0,I22&lt;&gt;"",J22&lt;&gt;0,K22&lt;&gt;0),COUNT($B$11:B21)+1,"")</f>
        <v>6</v>
      </c>
      <c r="C22" s="47" t="s">
        <v>4063</v>
      </c>
      <c r="D22" s="91" t="s">
        <v>3776</v>
      </c>
      <c r="E22" s="47">
        <v>97637</v>
      </c>
      <c r="F22" s="68">
        <v>45962</v>
      </c>
      <c r="G22" s="41" t="s">
        <v>4071</v>
      </c>
      <c r="H22" s="114">
        <v>120</v>
      </c>
      <c r="I22" s="47" t="s">
        <v>3695</v>
      </c>
      <c r="J22" s="114">
        <v>4.08</v>
      </c>
      <c r="K22" s="106">
        <f t="shared" si="0"/>
        <v>489.6</v>
      </c>
      <c r="L22" s="98">
        <v>0.22040000000000001</v>
      </c>
      <c r="M22" s="98">
        <v>1.1284000000000001</v>
      </c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45" x14ac:dyDescent="0.25">
      <c r="A23" s="47"/>
      <c r="B23" s="117">
        <f>IF(AND(G23&lt;&gt;"",H23&gt;0,I23&lt;&gt;"",J23&lt;&gt;0,K23&lt;&gt;0),COUNT($B$11:B22)+1,"")</f>
        <v>7</v>
      </c>
      <c r="C23" s="47" t="s">
        <v>4064</v>
      </c>
      <c r="D23" s="91" t="s">
        <v>3776</v>
      </c>
      <c r="E23" s="47">
        <v>10775</v>
      </c>
      <c r="F23" s="68">
        <v>45962</v>
      </c>
      <c r="G23" s="41" t="s">
        <v>4072</v>
      </c>
      <c r="H23" s="114">
        <v>4</v>
      </c>
      <c r="I23" s="47" t="s">
        <v>3766</v>
      </c>
      <c r="J23" s="114">
        <v>1342.44</v>
      </c>
      <c r="K23" s="106">
        <f t="shared" si="0"/>
        <v>5369.76</v>
      </c>
      <c r="L23" s="98">
        <v>0.22040000000000001</v>
      </c>
      <c r="M23" s="98">
        <v>1.1284000000000001</v>
      </c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ht="30" x14ac:dyDescent="0.25">
      <c r="A24" s="47"/>
      <c r="B24" s="117">
        <f>IF(AND(G24&lt;&gt;"",H24&gt;0,I24&lt;&gt;"",J24&lt;&gt;0,K24&lt;&gt;0),COUNT($B$11:B23)+1,"")</f>
        <v>8</v>
      </c>
      <c r="C24" s="47" t="s">
        <v>4065</v>
      </c>
      <c r="D24" s="91" t="s">
        <v>3800</v>
      </c>
      <c r="E24" s="40">
        <v>23</v>
      </c>
      <c r="F24" s="68">
        <v>45962</v>
      </c>
      <c r="G24" s="41" t="s">
        <v>4073</v>
      </c>
      <c r="H24" s="114">
        <v>1</v>
      </c>
      <c r="I24" s="47" t="s">
        <v>3710</v>
      </c>
      <c r="J24" s="114">
        <v>691.49</v>
      </c>
      <c r="K24" s="106">
        <f t="shared" si="0"/>
        <v>691.49</v>
      </c>
      <c r="L24" s="98">
        <v>0.22040000000000001</v>
      </c>
      <c r="M24" s="98">
        <v>1.1284000000000001</v>
      </c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ht="45" x14ac:dyDescent="0.25">
      <c r="A25" s="47"/>
      <c r="B25" s="117">
        <f>IF(AND(G25&lt;&gt;"",H25&gt;0,I25&lt;&gt;"",J25&lt;&gt;0,K25&lt;&gt;0),COUNT($B$11:B24)+1,"")</f>
        <v>9</v>
      </c>
      <c r="C25" s="47" t="s">
        <v>4066</v>
      </c>
      <c r="D25" s="91" t="s">
        <v>3776</v>
      </c>
      <c r="E25" s="47">
        <v>39361</v>
      </c>
      <c r="F25" s="68">
        <v>45962</v>
      </c>
      <c r="G25" s="41" t="s">
        <v>4074</v>
      </c>
      <c r="H25" s="114">
        <v>1</v>
      </c>
      <c r="I25" s="47" t="s">
        <v>3701</v>
      </c>
      <c r="J25" s="114">
        <v>2116.0500000000002</v>
      </c>
      <c r="K25" s="106">
        <f t="shared" si="0"/>
        <v>2116.0500000000002</v>
      </c>
      <c r="L25" s="98">
        <v>0.22040000000000001</v>
      </c>
      <c r="M25" s="98">
        <v>1.1284000000000001</v>
      </c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30" x14ac:dyDescent="0.25">
      <c r="A26" s="47"/>
      <c r="B26" s="117">
        <f>IF(AND(G26&lt;&gt;"",H26&gt;0,I26&lt;&gt;"",J26&lt;&gt;0,K26&lt;&gt;0),COUNT($B$11:B25)+1,"")</f>
        <v>10</v>
      </c>
      <c r="C26" s="47" t="s">
        <v>4067</v>
      </c>
      <c r="D26" s="91" t="s">
        <v>3776</v>
      </c>
      <c r="E26" s="47">
        <v>39365</v>
      </c>
      <c r="F26" s="68">
        <v>45962</v>
      </c>
      <c r="G26" s="41" t="s">
        <v>4075</v>
      </c>
      <c r="H26" s="114">
        <v>1</v>
      </c>
      <c r="I26" s="47" t="s">
        <v>3701</v>
      </c>
      <c r="J26" s="114">
        <v>2349.7800000000002</v>
      </c>
      <c r="K26" s="106">
        <f t="shared" si="0"/>
        <v>2349.7800000000002</v>
      </c>
      <c r="L26" s="98">
        <v>0.22040000000000001</v>
      </c>
      <c r="M26" s="98">
        <v>1.1284000000000001</v>
      </c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ht="45" x14ac:dyDescent="0.25">
      <c r="A27" s="47"/>
      <c r="B27" s="117">
        <f>IF(AND(G27&lt;&gt;"",H27&gt;0,I27&lt;&gt;"",J27&lt;&gt;0,K27&lt;&gt;0),COUNT($B$11:B26)+1,"")</f>
        <v>11</v>
      </c>
      <c r="C27" s="47" t="s">
        <v>4068</v>
      </c>
      <c r="D27" s="91" t="s">
        <v>3776</v>
      </c>
      <c r="E27" s="47">
        <v>98062</v>
      </c>
      <c r="F27" s="68">
        <v>45962</v>
      </c>
      <c r="G27" s="41" t="s">
        <v>4076</v>
      </c>
      <c r="H27" s="114">
        <v>1</v>
      </c>
      <c r="I27" s="47" t="s">
        <v>3701</v>
      </c>
      <c r="J27" s="114">
        <v>4150.9799999999996</v>
      </c>
      <c r="K27" s="106">
        <f t="shared" si="0"/>
        <v>4150.9799999999996</v>
      </c>
      <c r="L27" s="98">
        <v>0.22040000000000001</v>
      </c>
      <c r="M27" s="98">
        <v>1.1284000000000001</v>
      </c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17">
        <f>IF(AND(G28&lt;&gt;"",H28&gt;0,I28&lt;&gt;"",J28&lt;&gt;0,K28&lt;&gt;0),COUNT($B$11:B27)+1,"")</f>
        <v>12</v>
      </c>
      <c r="C28" s="47" t="s">
        <v>4069</v>
      </c>
      <c r="D28" s="91" t="s">
        <v>3776</v>
      </c>
      <c r="E28" s="47">
        <v>88316</v>
      </c>
      <c r="F28" s="68">
        <v>45962</v>
      </c>
      <c r="G28" s="41" t="s">
        <v>4077</v>
      </c>
      <c r="H28" s="114">
        <v>12</v>
      </c>
      <c r="I28" s="47" t="s">
        <v>3725</v>
      </c>
      <c r="J28" s="114">
        <v>29.67</v>
      </c>
      <c r="K28" s="106">
        <f t="shared" si="0"/>
        <v>356.04</v>
      </c>
      <c r="L28" s="98">
        <v>0.22040000000000001</v>
      </c>
      <c r="M28" s="98">
        <v>1.1284000000000001</v>
      </c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47"/>
      <c r="B29" s="117">
        <f>IF(AND(G29&lt;&gt;"",H29&gt;0,I29&lt;&gt;"",J29&lt;&gt;0,K29&lt;&gt;0),COUNT($B$11:B28)+1,"")</f>
        <v>13</v>
      </c>
      <c r="C29" s="47" t="s">
        <v>4070</v>
      </c>
      <c r="D29" s="91" t="s">
        <v>3780</v>
      </c>
      <c r="E29" s="121" t="s">
        <v>4225</v>
      </c>
      <c r="F29" s="68">
        <v>45962</v>
      </c>
      <c r="G29" s="41" t="s">
        <v>4078</v>
      </c>
      <c r="H29" s="114">
        <v>100</v>
      </c>
      <c r="I29" s="47" t="s">
        <v>3935</v>
      </c>
      <c r="J29" s="114">
        <v>132.77000000000001</v>
      </c>
      <c r="K29" s="106">
        <f t="shared" si="0"/>
        <v>13277</v>
      </c>
      <c r="L29" s="98">
        <v>0.22040000000000001</v>
      </c>
      <c r="M29" s="98">
        <v>1.1284000000000001</v>
      </c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17" t="str">
        <f>IF(AND(G30&lt;&gt;"",H30&gt;0,I30&lt;&gt;"",J30&lt;&gt;0,K30&lt;&gt;0),COUNT($B$11:B29)+1,"")</f>
        <v/>
      </c>
      <c r="C30" s="47" t="s">
        <v>4085</v>
      </c>
      <c r="D30" s="91"/>
      <c r="F30" s="68"/>
      <c r="G30" s="127" t="s">
        <v>4079</v>
      </c>
      <c r="H30" s="114"/>
      <c r="I30" s="47"/>
      <c r="J30" s="114"/>
      <c r="K30" s="106" t="str">
        <f t="shared" si="0"/>
        <v/>
      </c>
      <c r="L30" s="98">
        <v>0.22040000000000001</v>
      </c>
      <c r="M30" s="98">
        <v>1.1284000000000001</v>
      </c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ht="30" x14ac:dyDescent="0.25">
      <c r="A31" s="47"/>
      <c r="B31" s="117">
        <f>IF(AND(G31&lt;&gt;"",H31&gt;0,I31&lt;&gt;"",J31&lt;&gt;0,K31&lt;&gt;0),COUNT($B$11:B30)+1,"")</f>
        <v>14</v>
      </c>
      <c r="C31" s="47" t="s">
        <v>4086</v>
      </c>
      <c r="D31" s="91" t="s">
        <v>3780</v>
      </c>
      <c r="E31" s="47">
        <v>5502972</v>
      </c>
      <c r="F31" s="68">
        <v>45962</v>
      </c>
      <c r="G31" s="41" t="s">
        <v>4080</v>
      </c>
      <c r="H31" s="114">
        <v>95</v>
      </c>
      <c r="I31" s="47" t="s">
        <v>3696</v>
      </c>
      <c r="J31" s="114">
        <v>254.8</v>
      </c>
      <c r="K31" s="106">
        <f t="shared" si="0"/>
        <v>24206</v>
      </c>
      <c r="L31" s="98">
        <v>0.22040000000000001</v>
      </c>
      <c r="M31" s="98">
        <v>1.1284000000000001</v>
      </c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ht="45" x14ac:dyDescent="0.25">
      <c r="A32" s="47"/>
      <c r="B32" s="117">
        <f>IF(AND(G32&lt;&gt;"",H32&gt;0,I32&lt;&gt;"",J32&lt;&gt;0,K32&lt;&gt;0),COUNT($B$11:B31)+1,"")</f>
        <v>15</v>
      </c>
      <c r="C32" s="47" t="s">
        <v>4087</v>
      </c>
      <c r="D32" s="91" t="s">
        <v>3780</v>
      </c>
      <c r="E32" s="47">
        <v>5502799</v>
      </c>
      <c r="F32" s="68">
        <v>45962</v>
      </c>
      <c r="G32" s="41" t="s">
        <v>4081</v>
      </c>
      <c r="H32" s="114">
        <v>12356.6</v>
      </c>
      <c r="I32" s="47" t="s">
        <v>3696</v>
      </c>
      <c r="J32" s="40">
        <v>58.25</v>
      </c>
      <c r="K32" s="106">
        <f t="shared" si="0"/>
        <v>719771.95</v>
      </c>
      <c r="L32" s="98">
        <v>0.22040000000000001</v>
      </c>
      <c r="M32" s="98">
        <v>1.1284000000000001</v>
      </c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>
        <f>IF(AND(G33&lt;&gt;"",H33&gt;0,I33&lt;&gt;"",J33&lt;&gt;0,K33&lt;&gt;0),COUNT($B$11:B32)+1,"")</f>
        <v>16</v>
      </c>
      <c r="C33" s="47" t="s">
        <v>4088</v>
      </c>
      <c r="D33" s="91" t="s">
        <v>3780</v>
      </c>
      <c r="E33" s="47">
        <v>5515739</v>
      </c>
      <c r="F33" s="68">
        <v>45962</v>
      </c>
      <c r="G33" s="41" t="s">
        <v>4082</v>
      </c>
      <c r="H33" s="114">
        <v>12356.6</v>
      </c>
      <c r="I33" s="47" t="s">
        <v>3696</v>
      </c>
      <c r="J33" s="114">
        <v>58.79</v>
      </c>
      <c r="K33" s="106">
        <f t="shared" si="0"/>
        <v>726444.51</v>
      </c>
      <c r="L33" s="98">
        <v>0.22040000000000001</v>
      </c>
      <c r="M33" s="98">
        <v>1.1284000000000001</v>
      </c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ht="45" x14ac:dyDescent="0.25">
      <c r="A34" s="47"/>
      <c r="B34" s="117">
        <f>IF(AND(G34&lt;&gt;"",H34&gt;0,I34&lt;&gt;"",J34&lt;&gt;0,K34&lt;&gt;0),COUNT($B$11:B33)+1,"")</f>
        <v>17</v>
      </c>
      <c r="C34" s="47" t="s">
        <v>4089</v>
      </c>
      <c r="D34" s="91" t="s">
        <v>3780</v>
      </c>
      <c r="E34" s="47">
        <v>5502618</v>
      </c>
      <c r="F34" s="68">
        <v>45962</v>
      </c>
      <c r="G34" s="41" t="s">
        <v>4083</v>
      </c>
      <c r="H34" s="114">
        <v>655.35</v>
      </c>
      <c r="I34" s="47" t="s">
        <v>3696</v>
      </c>
      <c r="J34" s="114">
        <v>13.97</v>
      </c>
      <c r="K34" s="106">
        <f t="shared" si="0"/>
        <v>9155.24</v>
      </c>
      <c r="L34" s="98">
        <v>0.22040000000000001</v>
      </c>
      <c r="M34" s="98">
        <v>1.1284000000000001</v>
      </c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31" t="str">
        <f>IF(AND(G35&lt;&gt;"",H35&gt;0,I35&lt;&gt;"",J35&lt;&gt;0,K35&lt;&gt;0),COUNT($B$11:B34)+1,"")</f>
        <v/>
      </c>
      <c r="C35" s="133" t="s">
        <v>4090</v>
      </c>
      <c r="D35" s="138"/>
      <c r="E35" s="133"/>
      <c r="F35" s="134"/>
      <c r="G35" s="145" t="s">
        <v>4084</v>
      </c>
      <c r="H35" s="140"/>
      <c r="I35" s="137"/>
      <c r="J35" s="140"/>
      <c r="K35" s="141" t="str">
        <f t="shared" si="0"/>
        <v/>
      </c>
      <c r="L35" s="142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ht="30" x14ac:dyDescent="0.25">
      <c r="A36" s="47"/>
      <c r="B36" s="125">
        <f>IF(AND(G36&lt;&gt;"",H36&gt;0,I36&lt;&gt;"",J36&lt;&gt;0,K36&lt;&gt;0),COUNT($B$11:B35)+1,"")</f>
        <v>18</v>
      </c>
      <c r="C36" s="47" t="s">
        <v>4097</v>
      </c>
      <c r="D36" s="91" t="s">
        <v>3780</v>
      </c>
      <c r="E36" s="47" t="s">
        <v>4226</v>
      </c>
      <c r="F36" s="68">
        <v>45962</v>
      </c>
      <c r="G36" s="124" t="s">
        <v>4091</v>
      </c>
      <c r="H36" s="114">
        <v>80</v>
      </c>
      <c r="I36" s="47" t="s">
        <v>3935</v>
      </c>
      <c r="J36" s="114">
        <v>481.24</v>
      </c>
      <c r="K36" s="106">
        <f t="shared" si="0"/>
        <v>38499.199999999997</v>
      </c>
      <c r="L36" s="98">
        <v>0.22040000000000001</v>
      </c>
      <c r="M36" s="98">
        <v>1.1284000000000001</v>
      </c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ht="30" x14ac:dyDescent="0.25">
      <c r="A37" s="47"/>
      <c r="B37" s="117">
        <f>IF(AND(G37&lt;&gt;"",H37&gt;0,I37&lt;&gt;"",J37&lt;&gt;0,K37&lt;&gt;0),COUNT($B$11:B36)+1,"")</f>
        <v>19</v>
      </c>
      <c r="C37" s="47" t="s">
        <v>4098</v>
      </c>
      <c r="D37" s="91" t="s">
        <v>3780</v>
      </c>
      <c r="E37" s="47" t="s">
        <v>4227</v>
      </c>
      <c r="F37" s="68">
        <v>45962</v>
      </c>
      <c r="G37" s="41" t="s">
        <v>4092</v>
      </c>
      <c r="H37" s="114">
        <v>80</v>
      </c>
      <c r="I37" s="47" t="s">
        <v>3935</v>
      </c>
      <c r="J37" s="114">
        <v>187.04</v>
      </c>
      <c r="K37" s="106">
        <f t="shared" si="0"/>
        <v>14963.2</v>
      </c>
      <c r="L37" s="98">
        <v>0.22040000000000001</v>
      </c>
      <c r="M37" s="98">
        <v>1.1284000000000001</v>
      </c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31" t="str">
        <f>IF(AND(G38&lt;&gt;"",H38&gt;0,I38&lt;&gt;"",J38&lt;&gt;0,K38&lt;&gt;0),COUNT($B$11:B37)+1,"")</f>
        <v/>
      </c>
      <c r="C38" s="133" t="s">
        <v>4095</v>
      </c>
      <c r="D38" s="132"/>
      <c r="E38" s="137"/>
      <c r="F38" s="136"/>
      <c r="G38" s="135" t="s">
        <v>4093</v>
      </c>
      <c r="H38" s="140"/>
      <c r="I38" s="137"/>
      <c r="J38" s="140"/>
      <c r="K38" s="141" t="str">
        <f t="shared" si="0"/>
        <v/>
      </c>
      <c r="L38" s="142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31" t="str">
        <f>IF(AND(G39&lt;&gt;"",H39&gt;0,I39&lt;&gt;"",J39&lt;&gt;0,K39&lt;&gt;0),COUNT($B$11:B38)+1,"")</f>
        <v/>
      </c>
      <c r="C39" s="133" t="s">
        <v>4096</v>
      </c>
      <c r="D39" s="132"/>
      <c r="E39" s="137"/>
      <c r="F39" s="136"/>
      <c r="G39" s="135" t="s">
        <v>4094</v>
      </c>
      <c r="H39" s="140"/>
      <c r="I39" s="137"/>
      <c r="J39" s="140"/>
      <c r="K39" s="141" t="str">
        <f t="shared" si="0"/>
        <v/>
      </c>
      <c r="L39" s="142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ht="45" x14ac:dyDescent="0.25">
      <c r="A40" s="47"/>
      <c r="B40" s="117">
        <f>IF(AND(G40&lt;&gt;"",H40&gt;0,I40&lt;&gt;"",J40&lt;&gt;0,K40&lt;&gt;0),COUNT($B$11:B39)+1,"")</f>
        <v>20</v>
      </c>
      <c r="C40" s="47" t="s">
        <v>4099</v>
      </c>
      <c r="D40" s="91" t="s">
        <v>3780</v>
      </c>
      <c r="E40" s="40">
        <v>5502642</v>
      </c>
      <c r="F40" s="68">
        <v>45962</v>
      </c>
      <c r="G40" s="41" t="s">
        <v>4110</v>
      </c>
      <c r="H40" s="114">
        <v>2242.3000000000002</v>
      </c>
      <c r="I40" s="47" t="s">
        <v>3696</v>
      </c>
      <c r="J40" s="114">
        <v>12.41</v>
      </c>
      <c r="K40" s="106">
        <f t="shared" si="0"/>
        <v>27826.94</v>
      </c>
      <c r="L40" s="98">
        <v>0.22040000000000001</v>
      </c>
      <c r="M40" s="98">
        <v>1.1284000000000001</v>
      </c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ht="30" x14ac:dyDescent="0.25">
      <c r="A41" s="47"/>
      <c r="B41" s="117">
        <f>IF(AND(G41&lt;&gt;"",H41&gt;0,I41&lt;&gt;"",J41&lt;&gt;0,K41&lt;&gt;0),COUNT($B$11:B40)+1,"")</f>
        <v>21</v>
      </c>
      <c r="C41" s="47" t="s">
        <v>4100</v>
      </c>
      <c r="D41" s="91" t="s">
        <v>3780</v>
      </c>
      <c r="E41" s="47">
        <v>5502971</v>
      </c>
      <c r="F41" s="68">
        <v>45962</v>
      </c>
      <c r="G41" s="41" t="s">
        <v>4111</v>
      </c>
      <c r="H41" s="114">
        <v>182.4</v>
      </c>
      <c r="I41" s="47" t="s">
        <v>3696</v>
      </c>
      <c r="J41" s="114">
        <v>123.64</v>
      </c>
      <c r="K41" s="106">
        <f t="shared" si="0"/>
        <v>22551.94</v>
      </c>
      <c r="L41" s="98">
        <v>0.22040000000000001</v>
      </c>
      <c r="M41" s="98">
        <v>1.1284000000000001</v>
      </c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>
        <f>IF(AND(G42&lt;&gt;"",H42&gt;0,I42&lt;&gt;"",J42&lt;&gt;0,K42&lt;&gt;0),COUNT($B$11:B41)+1,"")</f>
        <v>22</v>
      </c>
      <c r="C42" s="47" t="s">
        <v>4101</v>
      </c>
      <c r="D42" s="91" t="s">
        <v>3780</v>
      </c>
      <c r="E42" s="47">
        <v>4815671</v>
      </c>
      <c r="F42" s="68">
        <v>45962</v>
      </c>
      <c r="G42" s="41" t="s">
        <v>4112</v>
      </c>
      <c r="H42" s="114">
        <v>1244</v>
      </c>
      <c r="I42" s="47" t="s">
        <v>3696</v>
      </c>
      <c r="J42" s="114">
        <v>24.52</v>
      </c>
      <c r="K42" s="106">
        <f t="shared" si="0"/>
        <v>30502.880000000001</v>
      </c>
      <c r="L42" s="98">
        <v>0.22040000000000001</v>
      </c>
      <c r="M42" s="98">
        <v>1.1284000000000001</v>
      </c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31" t="str">
        <f>IF(AND(G43&lt;&gt;"",H43&gt;0,I43&lt;&gt;"",J43&lt;&gt;0,K43&lt;&gt;0),COUNT($B$11:B42)+1,"")</f>
        <v/>
      </c>
      <c r="C43" s="137" t="s">
        <v>4103</v>
      </c>
      <c r="D43" s="132"/>
      <c r="E43" s="137"/>
      <c r="F43" s="136"/>
      <c r="G43" s="135" t="s">
        <v>4102</v>
      </c>
      <c r="H43" s="144"/>
      <c r="I43" s="137"/>
      <c r="J43" s="140"/>
      <c r="K43" s="141" t="str">
        <f t="shared" si="0"/>
        <v/>
      </c>
      <c r="L43" s="142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ht="45" x14ac:dyDescent="0.25">
      <c r="A44" s="47"/>
      <c r="B44" s="117">
        <f>IF(AND(G44&lt;&gt;"",H44&gt;0,I44&lt;&gt;"",J44&lt;&gt;0,K44&lt;&gt;0),COUNT($B$11:B43)+1,"")</f>
        <v>23</v>
      </c>
      <c r="C44" s="47" t="s">
        <v>4104</v>
      </c>
      <c r="D44" s="91" t="s">
        <v>3776</v>
      </c>
      <c r="E44" s="40">
        <v>94970</v>
      </c>
      <c r="F44" s="68">
        <v>45962</v>
      </c>
      <c r="G44" s="41" t="s">
        <v>4113</v>
      </c>
      <c r="H44" s="128">
        <v>20</v>
      </c>
      <c r="I44" s="47" t="s">
        <v>3696</v>
      </c>
      <c r="J44" s="114">
        <v>626.49</v>
      </c>
      <c r="K44" s="106">
        <f t="shared" si="0"/>
        <v>12529.8</v>
      </c>
      <c r="L44" s="98">
        <v>0.22040000000000001</v>
      </c>
      <c r="M44" s="98">
        <v>1.1284000000000001</v>
      </c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ht="30" x14ac:dyDescent="0.25">
      <c r="A45" s="47"/>
      <c r="B45" s="117">
        <f>IF(AND(G45&lt;&gt;"",H45&gt;0,I45&lt;&gt;"",J45&lt;&gt;0,K45&lt;&gt;0),COUNT($B$11:B44)+1,"")</f>
        <v>24</v>
      </c>
      <c r="C45" s="47" t="s">
        <v>4105</v>
      </c>
      <c r="D45" s="91" t="s">
        <v>3776</v>
      </c>
      <c r="E45" s="47">
        <v>96535</v>
      </c>
      <c r="F45" s="68">
        <v>45962</v>
      </c>
      <c r="G45" s="41" t="s">
        <v>4114</v>
      </c>
      <c r="H45" s="119">
        <v>150.47999999999999</v>
      </c>
      <c r="I45" s="47" t="s">
        <v>3695</v>
      </c>
      <c r="J45" s="114">
        <v>165.84</v>
      </c>
      <c r="K45" s="106">
        <f t="shared" si="0"/>
        <v>24955.599999999999</v>
      </c>
      <c r="L45" s="98">
        <v>0.22040000000000001</v>
      </c>
      <c r="M45" s="98">
        <v>1.1284000000000001</v>
      </c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>
        <f>IF(AND(G46&lt;&gt;"",H46&gt;0,I46&lt;&gt;"",J46&lt;&gt;0,K46&lt;&gt;0),COUNT($B$11:B45)+1,"")</f>
        <v>25</v>
      </c>
      <c r="C46" s="47" t="s">
        <v>4106</v>
      </c>
      <c r="D46" s="91" t="s">
        <v>3776</v>
      </c>
      <c r="E46" s="47">
        <v>95448</v>
      </c>
      <c r="F46" s="68">
        <v>45962</v>
      </c>
      <c r="G46" s="41" t="s">
        <v>4115</v>
      </c>
      <c r="H46" s="119">
        <v>2290.87</v>
      </c>
      <c r="I46" s="47" t="s">
        <v>3700</v>
      </c>
      <c r="J46" s="114">
        <v>12.48</v>
      </c>
      <c r="K46" s="106">
        <f t="shared" si="0"/>
        <v>28590.06</v>
      </c>
      <c r="L46" s="98">
        <v>0.22040000000000001</v>
      </c>
      <c r="M46" s="98">
        <v>1.1284000000000001</v>
      </c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ht="45" x14ac:dyDescent="0.25">
      <c r="A47" s="47"/>
      <c r="B47" s="117">
        <f>IF(AND(G47&lt;&gt;"",H47&gt;0,I47&lt;&gt;"",J47&lt;&gt;0,K47&lt;&gt;0),COUNT($B$11:B46)+1,"")</f>
        <v>26</v>
      </c>
      <c r="C47" s="47" t="s">
        <v>4107</v>
      </c>
      <c r="D47" s="91" t="s">
        <v>3776</v>
      </c>
      <c r="E47" s="47">
        <v>90278</v>
      </c>
      <c r="F47" s="68">
        <v>45962</v>
      </c>
      <c r="G47" s="41" t="s">
        <v>4116</v>
      </c>
      <c r="H47" s="126">
        <v>4</v>
      </c>
      <c r="I47" s="47" t="s">
        <v>3696</v>
      </c>
      <c r="J47" s="114">
        <v>693.19</v>
      </c>
      <c r="K47" s="106">
        <f t="shared" si="0"/>
        <v>2772.76</v>
      </c>
      <c r="L47" s="98">
        <v>0.22040000000000001</v>
      </c>
      <c r="M47" s="98">
        <v>1.1284000000000001</v>
      </c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ht="45" x14ac:dyDescent="0.25">
      <c r="A48" s="47"/>
      <c r="B48" s="117">
        <f>IF(AND(G48&lt;&gt;"",H48&gt;0,I48&lt;&gt;"",J48&lt;&gt;0,K48&lt;&gt;0),COUNT($B$11:B47)+1,"")</f>
        <v>27</v>
      </c>
      <c r="C48" s="47" t="s">
        <v>4108</v>
      </c>
      <c r="D48" s="91" t="s">
        <v>3776</v>
      </c>
      <c r="E48" s="47">
        <v>90979</v>
      </c>
      <c r="F48" s="68">
        <v>45962</v>
      </c>
      <c r="G48" s="41" t="s">
        <v>4117</v>
      </c>
      <c r="H48" s="130">
        <v>16</v>
      </c>
      <c r="I48" s="47" t="s">
        <v>3935</v>
      </c>
      <c r="J48" s="114">
        <v>249.68</v>
      </c>
      <c r="K48" s="106">
        <f t="shared" si="0"/>
        <v>3994.88</v>
      </c>
      <c r="L48" s="98">
        <v>0.22040000000000001</v>
      </c>
      <c r="M48" s="98">
        <v>1.1284000000000001</v>
      </c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ht="45" x14ac:dyDescent="0.25">
      <c r="A49" s="47"/>
      <c r="B49" s="117">
        <f>IF(AND(G49&lt;&gt;"",H49&gt;0,I49&lt;&gt;"",J49&lt;&gt;0,K49&lt;&gt;0),COUNT($B$11:B48)+1,"")</f>
        <v>28</v>
      </c>
      <c r="C49" s="47" t="s">
        <v>4109</v>
      </c>
      <c r="D49" s="91" t="s">
        <v>3776</v>
      </c>
      <c r="E49" s="47">
        <v>91031</v>
      </c>
      <c r="F49" s="68">
        <v>45962</v>
      </c>
      <c r="G49" s="41" t="s">
        <v>4118</v>
      </c>
      <c r="H49" s="129">
        <v>16</v>
      </c>
      <c r="I49" s="47" t="s">
        <v>3935</v>
      </c>
      <c r="J49" s="114">
        <v>336.51</v>
      </c>
      <c r="K49" s="106">
        <f t="shared" si="0"/>
        <v>5384.16</v>
      </c>
      <c r="L49" s="98">
        <v>0.22040000000000001</v>
      </c>
      <c r="M49" s="98">
        <v>1.1284000000000001</v>
      </c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ht="30" x14ac:dyDescent="0.25">
      <c r="A50" s="47"/>
      <c r="B50" s="117">
        <f>IF(AND(G50&lt;&gt;"",H50&gt;0,I50&lt;&gt;"",J50&lt;&gt;0,K50&lt;&gt;0),COUNT($B$11:B49)+1,"")</f>
        <v>29</v>
      </c>
      <c r="C50" s="47" t="s">
        <v>4121</v>
      </c>
      <c r="D50" s="91" t="s">
        <v>3776</v>
      </c>
      <c r="E50" s="40">
        <v>104920</v>
      </c>
      <c r="F50" s="68">
        <v>45962</v>
      </c>
      <c r="G50" s="41" t="s">
        <v>4119</v>
      </c>
      <c r="H50" s="119">
        <v>1378.73</v>
      </c>
      <c r="I50" s="47" t="s">
        <v>3700</v>
      </c>
      <c r="J50" s="114">
        <v>13.5</v>
      </c>
      <c r="K50" s="106">
        <f t="shared" si="0"/>
        <v>18612.86</v>
      </c>
      <c r="L50" s="98">
        <v>0.22040000000000001</v>
      </c>
      <c r="M50" s="98">
        <v>1.1284000000000001</v>
      </c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ht="30" x14ac:dyDescent="0.25">
      <c r="A51" s="47"/>
      <c r="B51" s="117">
        <f>IF(AND(G51&lt;&gt;"",H51&gt;0,I51&lt;&gt;"",J51&lt;&gt;0,K51&lt;&gt;0),COUNT($B$11:B50)+1,"")</f>
        <v>30</v>
      </c>
      <c r="C51" s="47" t="s">
        <v>4122</v>
      </c>
      <c r="D51" s="91" t="s">
        <v>3776</v>
      </c>
      <c r="E51" s="47">
        <v>104921</v>
      </c>
      <c r="F51" s="68">
        <v>45962</v>
      </c>
      <c r="G51" s="41" t="s">
        <v>4120</v>
      </c>
      <c r="H51" s="119">
        <v>11929.6</v>
      </c>
      <c r="I51" s="47" t="s">
        <v>3700</v>
      </c>
      <c r="J51" s="114">
        <v>12.64</v>
      </c>
      <c r="K51" s="106">
        <f t="shared" si="0"/>
        <v>150790.14000000001</v>
      </c>
      <c r="L51" s="98">
        <v>0.22040000000000001</v>
      </c>
      <c r="M51" s="98">
        <v>1.1284000000000001</v>
      </c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ht="30" x14ac:dyDescent="0.25">
      <c r="A52" s="47"/>
      <c r="B52" s="117">
        <f>IF(AND(G52&lt;&gt;"",H52&gt;0,I52&lt;&gt;"",J52&lt;&gt;0,K52&lt;&gt;0),COUNT($B$11:B51)+1,"")</f>
        <v>31</v>
      </c>
      <c r="C52" s="47" t="s">
        <v>4127</v>
      </c>
      <c r="D52" s="91" t="s">
        <v>3776</v>
      </c>
      <c r="E52" s="47">
        <v>104922</v>
      </c>
      <c r="F52" s="68">
        <v>45962</v>
      </c>
      <c r="G52" s="41" t="s">
        <v>4123</v>
      </c>
      <c r="H52" s="119">
        <v>1687.51</v>
      </c>
      <c r="I52" s="47" t="s">
        <v>3700</v>
      </c>
      <c r="J52" s="114">
        <v>13.88</v>
      </c>
      <c r="K52" s="106">
        <f t="shared" si="0"/>
        <v>23422.639999999999</v>
      </c>
      <c r="L52" s="98">
        <v>0.22040000000000001</v>
      </c>
      <c r="M52" s="98">
        <v>1.1284000000000001</v>
      </c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ht="30" x14ac:dyDescent="0.25">
      <c r="A53" s="47"/>
      <c r="B53" s="117">
        <f>IF(AND(G53&lt;&gt;"",H53&gt;0,I53&lt;&gt;"",J53&lt;&gt;0,K53&lt;&gt;0),COUNT($B$11:B52)+1,"")</f>
        <v>32</v>
      </c>
      <c r="C53" s="47" t="s">
        <v>4128</v>
      </c>
      <c r="D53" s="91" t="s">
        <v>3776</v>
      </c>
      <c r="E53" s="47">
        <v>96558</v>
      </c>
      <c r="F53" s="68">
        <v>45962</v>
      </c>
      <c r="G53" s="41" t="s">
        <v>4124</v>
      </c>
      <c r="H53" s="119">
        <v>182.4</v>
      </c>
      <c r="I53" s="47" t="s">
        <v>3696</v>
      </c>
      <c r="J53" s="114">
        <v>1000.91</v>
      </c>
      <c r="K53" s="106">
        <f t="shared" si="0"/>
        <v>182565.98</v>
      </c>
      <c r="L53" s="98">
        <v>0.22040000000000001</v>
      </c>
      <c r="M53" s="98">
        <v>1.1284000000000001</v>
      </c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31" t="str">
        <f>IF(AND(G54&lt;&gt;"",H54&gt;0,I54&lt;&gt;"",J54&lt;&gt;0,K54&lt;&gt;0),COUNT($B$11:B53)+1,"")</f>
        <v/>
      </c>
      <c r="C54" s="133" t="s">
        <v>4126</v>
      </c>
      <c r="D54" s="138"/>
      <c r="E54" s="133"/>
      <c r="F54" s="134"/>
      <c r="G54" s="135" t="s">
        <v>4125</v>
      </c>
      <c r="H54" s="144"/>
      <c r="I54" s="137"/>
      <c r="J54" s="140"/>
      <c r="K54" s="141" t="str">
        <f t="shared" si="0"/>
        <v/>
      </c>
      <c r="L54" s="142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ht="45" x14ac:dyDescent="0.25">
      <c r="A55" s="47"/>
      <c r="B55" s="117">
        <f>IF(AND(G55&lt;&gt;"",H55&gt;0,I55&lt;&gt;"",J55&lt;&gt;0,K55&lt;&gt;0),COUNT($B$11:B54)+1,"")</f>
        <v>33</v>
      </c>
      <c r="C55" s="47" t="s">
        <v>4142</v>
      </c>
      <c r="D55" s="91" t="s">
        <v>3776</v>
      </c>
      <c r="E55" s="47">
        <v>100341</v>
      </c>
      <c r="F55" s="68">
        <v>45962</v>
      </c>
      <c r="G55" s="41" t="s">
        <v>4129</v>
      </c>
      <c r="H55" s="119">
        <v>808.2</v>
      </c>
      <c r="I55" s="47" t="s">
        <v>3695</v>
      </c>
      <c r="J55" s="114">
        <v>54.2</v>
      </c>
      <c r="K55" s="106">
        <f t="shared" si="0"/>
        <v>43804.44</v>
      </c>
      <c r="L55" s="98">
        <v>0.22040000000000001</v>
      </c>
      <c r="M55" s="98">
        <v>1.1284000000000001</v>
      </c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ht="30" x14ac:dyDescent="0.25">
      <c r="A56" s="47"/>
      <c r="B56" s="117">
        <f>IF(AND(G56&lt;&gt;"",H56&gt;0,I56&lt;&gt;"",J56&lt;&gt;0,K56&lt;&gt;0),COUNT($B$11:B55)+1,"")</f>
        <v>34</v>
      </c>
      <c r="C56" s="47" t="s">
        <v>4143</v>
      </c>
      <c r="D56" s="91" t="s">
        <v>3780</v>
      </c>
      <c r="E56" s="47">
        <v>2108171</v>
      </c>
      <c r="F56" s="68">
        <v>45962</v>
      </c>
      <c r="G56" s="41" t="s">
        <v>4130</v>
      </c>
      <c r="H56" s="119">
        <v>180</v>
      </c>
      <c r="I56" s="47" t="s">
        <v>3696</v>
      </c>
      <c r="J56" s="114">
        <v>43.51</v>
      </c>
      <c r="K56" s="106">
        <f t="shared" si="0"/>
        <v>7831.8</v>
      </c>
      <c r="L56" s="98">
        <v>0.22040000000000001</v>
      </c>
      <c r="M56" s="98">
        <v>1.1284000000000001</v>
      </c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ht="75" x14ac:dyDescent="0.25">
      <c r="A57" s="47"/>
      <c r="B57" s="117">
        <f>IF(AND(G57&lt;&gt;"",H57&gt;0,I57&lt;&gt;"",J57&lt;&gt;0,K57&lt;&gt;0),COUNT($B$11:B56)+1,"")</f>
        <v>35</v>
      </c>
      <c r="C57" s="47" t="s">
        <v>4144</v>
      </c>
      <c r="D57" s="91" t="s">
        <v>3776</v>
      </c>
      <c r="E57" s="121">
        <v>10527</v>
      </c>
      <c r="F57" s="68">
        <v>45962</v>
      </c>
      <c r="G57" s="43" t="s">
        <v>4131</v>
      </c>
      <c r="H57" s="47">
        <v>360</v>
      </c>
      <c r="I57" s="47" t="s">
        <v>3970</v>
      </c>
      <c r="J57" s="114">
        <v>36.61</v>
      </c>
      <c r="K57" s="106">
        <f t="shared" si="0"/>
        <v>13179.6</v>
      </c>
      <c r="L57" s="98">
        <v>0.22040000000000001</v>
      </c>
      <c r="M57" s="98">
        <v>1.1284000000000001</v>
      </c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ht="30" x14ac:dyDescent="0.25">
      <c r="A58" s="47"/>
      <c r="B58" s="117">
        <f>IF(AND(G58&lt;&gt;"",H58&gt;0,I58&lt;&gt;"",J58&lt;&gt;0,K58&lt;&gt;0),COUNT($B$11:B57)+1,"")</f>
        <v>36</v>
      </c>
      <c r="C58" s="47" t="s">
        <v>4145</v>
      </c>
      <c r="D58" s="91" t="s">
        <v>3776</v>
      </c>
      <c r="E58" s="47">
        <v>97064</v>
      </c>
      <c r="F58" s="68">
        <v>45962</v>
      </c>
      <c r="G58" s="41" t="s">
        <v>4132</v>
      </c>
      <c r="H58" s="114">
        <v>360</v>
      </c>
      <c r="I58" s="47" t="s">
        <v>3694</v>
      </c>
      <c r="J58" s="114">
        <v>37.42</v>
      </c>
      <c r="K58" s="106">
        <f t="shared" si="0"/>
        <v>13471.2</v>
      </c>
      <c r="L58" s="98">
        <v>0.22040000000000001</v>
      </c>
      <c r="M58" s="98">
        <v>1.1284000000000001</v>
      </c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ht="30" x14ac:dyDescent="0.25">
      <c r="A59" s="47"/>
      <c r="B59" s="117">
        <f>IF(AND(G59&lt;&gt;"",H59&gt;0,I59&lt;&gt;"",J59&lt;&gt;0,K59&lt;&gt;0),COUNT($B$11:B58)+1,"")</f>
        <v>37</v>
      </c>
      <c r="C59" s="47" t="s">
        <v>4146</v>
      </c>
      <c r="D59" s="91" t="s">
        <v>3800</v>
      </c>
      <c r="E59" s="47">
        <v>25</v>
      </c>
      <c r="F59" s="68">
        <v>45962</v>
      </c>
      <c r="G59" s="43" t="s">
        <v>4133</v>
      </c>
      <c r="H59" s="119">
        <v>1</v>
      </c>
      <c r="I59" s="47" t="s">
        <v>3710</v>
      </c>
      <c r="J59" s="114">
        <v>11397.62</v>
      </c>
      <c r="K59" s="106">
        <f t="shared" si="0"/>
        <v>11397.62</v>
      </c>
      <c r="L59" s="98">
        <v>0.22040000000000001</v>
      </c>
      <c r="M59" s="98">
        <v>1.1284000000000001</v>
      </c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ht="30" x14ac:dyDescent="0.25">
      <c r="A60" s="47"/>
      <c r="B60" s="117">
        <f>IF(AND(G60&lt;&gt;"",H60&gt;0,I60&lt;&gt;"",J60&lt;&gt;0,K60&lt;&gt;0),COUNT($B$11:B59)+1,"")</f>
        <v>38</v>
      </c>
      <c r="C60" s="47" t="s">
        <v>4147</v>
      </c>
      <c r="D60" s="91" t="s">
        <v>3776</v>
      </c>
      <c r="E60" s="47">
        <v>100342</v>
      </c>
      <c r="F60" s="68">
        <v>45962</v>
      </c>
      <c r="G60" s="124" t="s">
        <v>4134</v>
      </c>
      <c r="H60" s="119">
        <v>561.72</v>
      </c>
      <c r="I60" s="47" t="s">
        <v>3700</v>
      </c>
      <c r="J60" s="114">
        <v>21.23</v>
      </c>
      <c r="K60" s="106">
        <f t="shared" si="0"/>
        <v>11925.32</v>
      </c>
      <c r="L60" s="98">
        <v>0.22040000000000001</v>
      </c>
      <c r="M60" s="98">
        <v>1.1284000000000001</v>
      </c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ht="30" x14ac:dyDescent="0.25">
      <c r="A61" s="47"/>
      <c r="B61" s="117">
        <f>IF(AND(G61&lt;&gt;"",H61&gt;0,I61&lt;&gt;"",J61&lt;&gt;0,K61&lt;&gt;0),COUNT($B$11:B60)+1,"")</f>
        <v>39</v>
      </c>
      <c r="C61" s="47" t="s">
        <v>4148</v>
      </c>
      <c r="D61" s="91" t="s">
        <v>3776</v>
      </c>
      <c r="E61" s="47">
        <v>100343</v>
      </c>
      <c r="F61" s="68">
        <v>45962</v>
      </c>
      <c r="G61" s="124" t="s">
        <v>4135</v>
      </c>
      <c r="H61" s="119">
        <v>664.67</v>
      </c>
      <c r="I61" s="47" t="s">
        <v>3700</v>
      </c>
      <c r="J61" s="114">
        <v>18.77</v>
      </c>
      <c r="K61" s="106">
        <f t="shared" si="0"/>
        <v>12475.86</v>
      </c>
      <c r="L61" s="98">
        <v>0.22040000000000001</v>
      </c>
      <c r="M61" s="98">
        <v>1.1284000000000001</v>
      </c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ht="30" x14ac:dyDescent="0.25">
      <c r="A62" s="47"/>
      <c r="B62" s="117">
        <f>IF(AND(G62&lt;&gt;"",H62&gt;0,I62&lt;&gt;"",J62&lt;&gt;0,K62&lt;&gt;0),COUNT($B$11:B61)+1,"")</f>
        <v>40</v>
      </c>
      <c r="C62" s="47" t="s">
        <v>4149</v>
      </c>
      <c r="D62" s="91" t="s">
        <v>3776</v>
      </c>
      <c r="E62" s="47">
        <v>100344</v>
      </c>
      <c r="F62" s="68">
        <v>45962</v>
      </c>
      <c r="G62" s="124" t="s">
        <v>4136</v>
      </c>
      <c r="H62" s="47">
        <v>1729.89</v>
      </c>
      <c r="I62" s="47" t="s">
        <v>3700</v>
      </c>
      <c r="J62" s="114">
        <v>15.43</v>
      </c>
      <c r="K62" s="106">
        <f t="shared" si="0"/>
        <v>26692.2</v>
      </c>
      <c r="L62" s="98">
        <v>0.22040000000000001</v>
      </c>
      <c r="M62" s="98">
        <v>1.1284000000000001</v>
      </c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ht="30" x14ac:dyDescent="0.25">
      <c r="A63" s="47"/>
      <c r="B63" s="117">
        <f>IF(AND(G63&lt;&gt;"",H63&gt;0,I63&lt;&gt;"",J63&lt;&gt;0,K63&lt;&gt;0),COUNT($B$11:B62)+1,"")</f>
        <v>41</v>
      </c>
      <c r="C63" s="47" t="s">
        <v>4150</v>
      </c>
      <c r="D63" s="91" t="s">
        <v>3776</v>
      </c>
      <c r="E63" s="47">
        <v>100345</v>
      </c>
      <c r="F63" s="68">
        <v>45962</v>
      </c>
      <c r="G63" s="124" t="s">
        <v>4137</v>
      </c>
      <c r="H63" s="114">
        <v>9534.92</v>
      </c>
      <c r="I63" s="47" t="s">
        <v>3700</v>
      </c>
      <c r="J63" s="114">
        <v>12.03</v>
      </c>
      <c r="K63" s="106">
        <f t="shared" si="0"/>
        <v>114705.09</v>
      </c>
      <c r="L63" s="98">
        <v>0.22040000000000001</v>
      </c>
      <c r="M63" s="98">
        <v>1.1284000000000001</v>
      </c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ht="30" x14ac:dyDescent="0.25">
      <c r="A64" s="47"/>
      <c r="B64" s="117">
        <f>IF(AND(G64&lt;&gt;"",H64&gt;0,I64&lt;&gt;"",J64&lt;&gt;0,K64&lt;&gt;0),COUNT($B$11:B63)+1,"")</f>
        <v>42</v>
      </c>
      <c r="C64" s="47" t="s">
        <v>4151</v>
      </c>
      <c r="D64" s="91" t="s">
        <v>3776</v>
      </c>
      <c r="E64" s="47">
        <v>100346</v>
      </c>
      <c r="F64" s="68">
        <v>45962</v>
      </c>
      <c r="G64" s="124" t="s">
        <v>4138</v>
      </c>
      <c r="H64" s="114">
        <v>3333.52</v>
      </c>
      <c r="I64" s="47" t="s">
        <v>3700</v>
      </c>
      <c r="J64" s="114">
        <v>11.51</v>
      </c>
      <c r="K64" s="106">
        <f t="shared" si="0"/>
        <v>38368.82</v>
      </c>
      <c r="L64" s="98">
        <v>0.22040000000000001</v>
      </c>
      <c r="M64" s="98">
        <v>1.1284000000000001</v>
      </c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ht="30" x14ac:dyDescent="0.25">
      <c r="A65" s="47"/>
      <c r="B65" s="117">
        <f>IF(AND(G65&lt;&gt;"",H65&gt;0,I65&lt;&gt;"",J65&lt;&gt;0,K65&lt;&gt;0),COUNT($B$11:B64)+1,"")</f>
        <v>43</v>
      </c>
      <c r="C65" s="47" t="s">
        <v>4152</v>
      </c>
      <c r="D65" s="91" t="s">
        <v>3776</v>
      </c>
      <c r="E65" s="47">
        <v>100347</v>
      </c>
      <c r="F65" s="68">
        <v>45962</v>
      </c>
      <c r="G65" s="124" t="s">
        <v>4139</v>
      </c>
      <c r="H65" s="114">
        <v>5141.95</v>
      </c>
      <c r="I65" s="47" t="s">
        <v>3700</v>
      </c>
      <c r="J65" s="114">
        <v>12.95</v>
      </c>
      <c r="K65" s="106">
        <f t="shared" si="0"/>
        <v>66588.25</v>
      </c>
      <c r="L65" s="98">
        <v>0.22040000000000001</v>
      </c>
      <c r="M65" s="98">
        <v>1.1284000000000001</v>
      </c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ht="30" x14ac:dyDescent="0.25">
      <c r="A66" s="47"/>
      <c r="B66" s="117">
        <f>IF(AND(G66&lt;&gt;"",H66&gt;0,I66&lt;&gt;"",J66&lt;&gt;0,K66&lt;&gt;0),COUNT($B$11:B65)+1,"")</f>
        <v>44</v>
      </c>
      <c r="C66" s="47" t="s">
        <v>4153</v>
      </c>
      <c r="D66" s="91" t="s">
        <v>3776</v>
      </c>
      <c r="E66" s="47">
        <v>100349</v>
      </c>
      <c r="F66" s="68">
        <v>45962</v>
      </c>
      <c r="G66" s="124" t="s">
        <v>4140</v>
      </c>
      <c r="H66" s="114">
        <v>246.8</v>
      </c>
      <c r="I66" s="47" t="s">
        <v>3696</v>
      </c>
      <c r="J66" s="114">
        <v>872.96</v>
      </c>
      <c r="K66" s="106">
        <f t="shared" si="0"/>
        <v>215446.53</v>
      </c>
      <c r="L66" s="98">
        <v>0.22040000000000001</v>
      </c>
      <c r="M66" s="98">
        <v>1.1284000000000001</v>
      </c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ht="30" x14ac:dyDescent="0.25">
      <c r="A67" s="47"/>
      <c r="B67" s="117">
        <f>IF(AND(G67&lt;&gt;"",H67&gt;0,I67&lt;&gt;"",J67&lt;&gt;0,K67&lt;&gt;0),COUNT($B$11:B66)+1,"")</f>
        <v>45</v>
      </c>
      <c r="C67" s="47" t="s">
        <v>4154</v>
      </c>
      <c r="D67" s="91" t="s">
        <v>3780</v>
      </c>
      <c r="E67" s="47">
        <v>307733</v>
      </c>
      <c r="F67" s="68">
        <v>45962</v>
      </c>
      <c r="G67" s="124" t="s">
        <v>4141</v>
      </c>
      <c r="H67" s="114">
        <v>25</v>
      </c>
      <c r="I67" s="47" t="s">
        <v>3694</v>
      </c>
      <c r="J67" s="114">
        <v>356.88</v>
      </c>
      <c r="K67" s="106">
        <f t="shared" si="0"/>
        <v>8922</v>
      </c>
      <c r="L67" s="98">
        <v>0.22040000000000001</v>
      </c>
      <c r="M67" s="98">
        <v>1.1284000000000001</v>
      </c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31" t="str">
        <f>IF(AND(G68&lt;&gt;"",H68&gt;0,I68&lt;&gt;"",J68&lt;&gt;0,K68&lt;&gt;0),COUNT($B$11:B67)+1,"")</f>
        <v/>
      </c>
      <c r="C68" s="133" t="s">
        <v>4157</v>
      </c>
      <c r="D68" s="138"/>
      <c r="E68" s="133"/>
      <c r="F68" s="134"/>
      <c r="G68" s="143" t="s">
        <v>4155</v>
      </c>
      <c r="H68" s="140"/>
      <c r="I68" s="137"/>
      <c r="J68" s="140"/>
      <c r="K68" s="141" t="str">
        <f t="shared" si="0"/>
        <v/>
      </c>
      <c r="L68" s="142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31" t="str">
        <f>IF(AND(G69&lt;&gt;"",H69&gt;0,I69&lt;&gt;"",J69&lt;&gt;0,K69&lt;&gt;0),COUNT($B$11:B68)+1,"")</f>
        <v/>
      </c>
      <c r="C69" s="133" t="s">
        <v>4158</v>
      </c>
      <c r="D69" s="138"/>
      <c r="E69" s="133"/>
      <c r="F69" s="134"/>
      <c r="G69" s="143" t="s">
        <v>4156</v>
      </c>
      <c r="H69" s="140"/>
      <c r="I69" s="137"/>
      <c r="J69" s="140"/>
      <c r="K69" s="141" t="str">
        <f t="shared" si="0"/>
        <v/>
      </c>
      <c r="L69" s="142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>
        <f>IF(AND(G70&lt;&gt;"",H70&gt;0,I70&lt;&gt;"",J70&lt;&gt;0,K70&lt;&gt;0),COUNT($B$11:B69)+1,"")</f>
        <v>46</v>
      </c>
      <c r="C70" s="47" t="s">
        <v>4161</v>
      </c>
      <c r="D70" s="91" t="s">
        <v>3780</v>
      </c>
      <c r="E70" s="47">
        <v>4011209</v>
      </c>
      <c r="F70" s="68">
        <v>45962</v>
      </c>
      <c r="G70" s="124" t="s">
        <v>4159</v>
      </c>
      <c r="H70" s="114">
        <v>1564</v>
      </c>
      <c r="I70" s="47" t="s">
        <v>3695</v>
      </c>
      <c r="J70" s="114">
        <v>2.33</v>
      </c>
      <c r="K70" s="106">
        <f t="shared" si="0"/>
        <v>3644.12</v>
      </c>
      <c r="L70" s="98">
        <v>0.22040000000000001</v>
      </c>
      <c r="M70" s="98">
        <v>1.1284000000000001</v>
      </c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>
        <f>IF(AND(G71&lt;&gt;"",H71&gt;0,I71&lt;&gt;"",J71&lt;&gt;0,K71&lt;&gt;0),COUNT($B$11:B70)+1,"")</f>
        <v>47</v>
      </c>
      <c r="C71" s="47" t="s">
        <v>4162</v>
      </c>
      <c r="D71" s="91" t="s">
        <v>3780</v>
      </c>
      <c r="E71" s="47">
        <v>903845</v>
      </c>
      <c r="F71" s="68">
        <v>45962</v>
      </c>
      <c r="G71" s="124" t="s">
        <v>4160</v>
      </c>
      <c r="H71" s="114">
        <v>46.92</v>
      </c>
      <c r="I71" s="47" t="s">
        <v>3696</v>
      </c>
      <c r="J71" s="114">
        <v>171.97</v>
      </c>
      <c r="K71" s="106">
        <f t="shared" si="0"/>
        <v>8068.83</v>
      </c>
      <c r="L71" s="98">
        <v>0.22040000000000001</v>
      </c>
      <c r="M71" s="98">
        <v>1.1284000000000001</v>
      </c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ht="30" x14ac:dyDescent="0.25">
      <c r="A72" s="47"/>
      <c r="B72" s="117">
        <f>IF(AND(G72&lt;&gt;"",H72&gt;0,I72&lt;&gt;"",J72&lt;&gt;0,K72&lt;&gt;0),COUNT($B$11:B71)+1,"")</f>
        <v>48</v>
      </c>
      <c r="C72" s="47" t="s">
        <v>4165</v>
      </c>
      <c r="D72" s="91" t="s">
        <v>3780</v>
      </c>
      <c r="E72" s="40">
        <v>5914354</v>
      </c>
      <c r="F72" s="68">
        <v>45962</v>
      </c>
      <c r="G72" s="124" t="s">
        <v>4163</v>
      </c>
      <c r="H72" s="114">
        <v>61</v>
      </c>
      <c r="I72" s="47" t="s">
        <v>3699</v>
      </c>
      <c r="J72" s="114">
        <v>2.34</v>
      </c>
      <c r="K72" s="106">
        <f t="shared" si="0"/>
        <v>142.74</v>
      </c>
      <c r="L72" s="98">
        <v>0.22040000000000001</v>
      </c>
      <c r="M72" s="98">
        <v>1.1284000000000001</v>
      </c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>
        <f>IF(AND(G73&lt;&gt;"",H73&gt;0,I73&lt;&gt;"",J73&lt;&gt;0,K73&lt;&gt;0),COUNT($B$11:B72)+1,"")</f>
        <v>49</v>
      </c>
      <c r="C73" s="47" t="s">
        <v>4166</v>
      </c>
      <c r="D73" s="91" t="s">
        <v>3780</v>
      </c>
      <c r="E73" s="47">
        <v>5914389</v>
      </c>
      <c r="F73" s="68">
        <v>45962</v>
      </c>
      <c r="G73" s="124" t="s">
        <v>4164</v>
      </c>
      <c r="H73" s="114">
        <v>2525.23</v>
      </c>
      <c r="I73" s="47" t="s">
        <v>3693</v>
      </c>
      <c r="J73" s="114">
        <v>1</v>
      </c>
      <c r="K73" s="106">
        <f t="shared" si="0"/>
        <v>2525.23</v>
      </c>
      <c r="L73" s="98">
        <v>0.22040000000000001</v>
      </c>
      <c r="M73" s="98">
        <v>1.1284000000000001</v>
      </c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31" t="str">
        <f>IF(AND(G74&lt;&gt;"",H74&gt;0,I74&lt;&gt;"",J74&lt;&gt;0,K74&lt;&gt;0),COUNT($B$11:B73)+1,"")</f>
        <v/>
      </c>
      <c r="C74" s="139" t="s">
        <v>4171</v>
      </c>
      <c r="D74" s="138"/>
      <c r="E74" s="133"/>
      <c r="F74" s="134"/>
      <c r="G74" s="143" t="s">
        <v>4167</v>
      </c>
      <c r="H74" s="140"/>
      <c r="I74" s="137"/>
      <c r="J74" s="140"/>
      <c r="K74" s="141" t="str">
        <f t="shared" si="0"/>
        <v/>
      </c>
      <c r="L74" s="142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ht="30" x14ac:dyDescent="0.25">
      <c r="A75" s="47"/>
      <c r="B75" s="117">
        <f>IF(AND(G75&lt;&gt;"",H75&gt;0,I75&lt;&gt;"",J75&lt;&gt;0,K75&lt;&gt;0),COUNT($B$11:B74)+1,"")</f>
        <v>50</v>
      </c>
      <c r="C75" s="120" t="s">
        <v>4172</v>
      </c>
      <c r="D75" s="91" t="s">
        <v>3780</v>
      </c>
      <c r="E75" s="47">
        <v>4011279</v>
      </c>
      <c r="F75" s="68">
        <v>45962</v>
      </c>
      <c r="G75" s="124" t="s">
        <v>4169</v>
      </c>
      <c r="H75" s="114">
        <v>244.35</v>
      </c>
      <c r="I75" s="47" t="s">
        <v>3696</v>
      </c>
      <c r="J75" s="114">
        <v>242.95</v>
      </c>
      <c r="K75" s="106">
        <f t="shared" si="0"/>
        <v>59364.83</v>
      </c>
      <c r="L75" s="98">
        <v>0.22040000000000001</v>
      </c>
      <c r="M75" s="98">
        <v>1.1284000000000001</v>
      </c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ht="30" x14ac:dyDescent="0.25">
      <c r="A76" s="47"/>
      <c r="B76" s="117">
        <f>IF(AND(G76&lt;&gt;"",H76&gt;0,I76&lt;&gt;"",J76&lt;&gt;0,K76&lt;&gt;0),COUNT($B$11:B75)+1,"")</f>
        <v>51</v>
      </c>
      <c r="C76" s="120" t="s">
        <v>4173</v>
      </c>
      <c r="D76" s="91" t="s">
        <v>3780</v>
      </c>
      <c r="E76" s="47">
        <v>5914354</v>
      </c>
      <c r="F76" s="68">
        <v>45962</v>
      </c>
      <c r="G76" s="124" t="s">
        <v>4163</v>
      </c>
      <c r="H76" s="114">
        <v>390.96</v>
      </c>
      <c r="I76" s="47" t="s">
        <v>3699</v>
      </c>
      <c r="J76" s="114">
        <v>2.34</v>
      </c>
      <c r="K76" s="106">
        <f t="shared" si="0"/>
        <v>914.85</v>
      </c>
      <c r="L76" s="98">
        <v>0.22040000000000001</v>
      </c>
      <c r="M76" s="98">
        <v>1.1284000000000001</v>
      </c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>
        <f>IF(AND(G77&lt;&gt;"",H77&gt;0,I77&lt;&gt;"",J77&lt;&gt;0,K77&lt;&gt;0),COUNT($B$11:B76)+1,"")</f>
        <v>52</v>
      </c>
      <c r="C77" s="120" t="s">
        <v>4174</v>
      </c>
      <c r="D77" s="91" t="s">
        <v>3780</v>
      </c>
      <c r="E77" s="47">
        <v>5914389</v>
      </c>
      <c r="F77" s="68">
        <v>45962</v>
      </c>
      <c r="G77" s="124" t="s">
        <v>4164</v>
      </c>
      <c r="H77" s="114">
        <v>16185.88</v>
      </c>
      <c r="I77" s="47" t="s">
        <v>3693</v>
      </c>
      <c r="J77" s="114">
        <v>1</v>
      </c>
      <c r="K77" s="106">
        <f t="shared" si="0"/>
        <v>16185.88</v>
      </c>
      <c r="L77" s="98">
        <v>0.22040000000000001</v>
      </c>
      <c r="M77" s="98">
        <v>1.1284000000000001</v>
      </c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31" t="str">
        <f>IF(AND(G78&lt;&gt;"",H78&gt;0,I78&lt;&gt;"",J78&lt;&gt;0,K78&lt;&gt;0),COUNT($B$11:B77)+1,"")</f>
        <v/>
      </c>
      <c r="C78" s="139" t="s">
        <v>4178</v>
      </c>
      <c r="D78" s="138"/>
      <c r="E78" s="133"/>
      <c r="F78" s="134"/>
      <c r="G78" s="143" t="s">
        <v>4175</v>
      </c>
      <c r="H78" s="140"/>
      <c r="I78" s="137"/>
      <c r="J78" s="140"/>
      <c r="K78" s="141" t="str">
        <f t="shared" si="0"/>
        <v/>
      </c>
      <c r="L78" s="142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ht="30" x14ac:dyDescent="0.25">
      <c r="A79" s="47"/>
      <c r="B79" s="117">
        <f>IF(AND(G79&lt;&gt;"",H79&gt;0,I79&lt;&gt;"",J79&lt;&gt;0,K79&lt;&gt;0),COUNT($B$11:B78)+1,"")</f>
        <v>53</v>
      </c>
      <c r="C79" s="120" t="s">
        <v>4179</v>
      </c>
      <c r="D79" s="91" t="s">
        <v>3780</v>
      </c>
      <c r="E79" s="47">
        <v>4011276</v>
      </c>
      <c r="F79" s="68">
        <v>45962</v>
      </c>
      <c r="G79" s="124" t="s">
        <v>4176</v>
      </c>
      <c r="H79" s="114">
        <v>204.15</v>
      </c>
      <c r="I79" s="47" t="s">
        <v>3696</v>
      </c>
      <c r="J79" s="114">
        <v>289.83</v>
      </c>
      <c r="K79" s="106">
        <f t="shared" ref="K79:K96" si="1">IFERROR(IF(H79*J79&lt;&gt;0,ROUND(ROUND(H79,4)*ROUND(J79,4),2),""),"")</f>
        <v>59168.79</v>
      </c>
      <c r="L79" s="98">
        <v>0.22040000000000001</v>
      </c>
      <c r="M79" s="98">
        <v>1.1284000000000001</v>
      </c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ht="30" x14ac:dyDescent="0.25">
      <c r="A80" s="47"/>
      <c r="B80" s="117">
        <f>IF(AND(G80&lt;&gt;"",H80&gt;0,I80&lt;&gt;"",J80&lt;&gt;0,K80&lt;&gt;0),COUNT($B$11:B79)+1,"")</f>
        <v>54</v>
      </c>
      <c r="C80" s="120" t="s">
        <v>4180</v>
      </c>
      <c r="D80" s="91" t="s">
        <v>3780</v>
      </c>
      <c r="E80" s="47">
        <v>5914351</v>
      </c>
      <c r="F80" s="68">
        <v>45962</v>
      </c>
      <c r="G80" s="124" t="s">
        <v>4177</v>
      </c>
      <c r="H80" s="114">
        <v>408.3</v>
      </c>
      <c r="I80" s="47" t="s">
        <v>3699</v>
      </c>
      <c r="J80" s="114">
        <v>3.61</v>
      </c>
      <c r="K80" s="106">
        <f t="shared" si="1"/>
        <v>1473.96</v>
      </c>
      <c r="L80" s="98">
        <v>0.22040000000000001</v>
      </c>
      <c r="M80" s="98">
        <v>1.1284000000000001</v>
      </c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25">
        <f>IF(AND(G81&lt;&gt;"",H81&gt;0,I81&lt;&gt;"",J81&lt;&gt;0,K81&lt;&gt;0),COUNT($B$11:B80)+1,"")</f>
        <v>55</v>
      </c>
      <c r="C81" s="120" t="s">
        <v>4181</v>
      </c>
      <c r="D81" s="91" t="s">
        <v>3780</v>
      </c>
      <c r="E81" s="47">
        <v>5914389</v>
      </c>
      <c r="F81" s="68">
        <v>45962</v>
      </c>
      <c r="G81" s="124" t="s">
        <v>4164</v>
      </c>
      <c r="H81" s="114">
        <v>16903.45</v>
      </c>
      <c r="I81" s="47" t="s">
        <v>3693</v>
      </c>
      <c r="J81" s="114">
        <v>1</v>
      </c>
      <c r="K81" s="106">
        <f t="shared" si="1"/>
        <v>16903.45</v>
      </c>
      <c r="L81" s="98">
        <v>0.22040000000000001</v>
      </c>
      <c r="M81" s="98">
        <v>1.1284000000000001</v>
      </c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31" t="str">
        <f>IF(AND(G82&lt;&gt;"",H82&gt;0,I82&lt;&gt;"",J82&lt;&gt;0,K82&lt;&gt;0),COUNT($B$11:B81)+1,"")</f>
        <v/>
      </c>
      <c r="C82" s="139" t="s">
        <v>4183</v>
      </c>
      <c r="D82" s="138"/>
      <c r="E82" s="133"/>
      <c r="F82" s="134"/>
      <c r="G82" s="143" t="s">
        <v>4182</v>
      </c>
      <c r="H82" s="140"/>
      <c r="I82" s="137"/>
      <c r="J82" s="140"/>
      <c r="K82" s="141" t="str">
        <f t="shared" si="1"/>
        <v/>
      </c>
      <c r="L82" s="142"/>
      <c r="M82" s="98">
        <v>1.1284000000000001</v>
      </c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>
        <f>IF(AND(G83&lt;&gt;"",H83&gt;0,I83&lt;&gt;"",J83&lt;&gt;0,K83&lt;&gt;0),COUNT($B$11:B82)+1,"")</f>
        <v>56</v>
      </c>
      <c r="C83" s="120" t="s">
        <v>4184</v>
      </c>
      <c r="D83" s="91" t="s">
        <v>3802</v>
      </c>
      <c r="E83" s="47">
        <v>1</v>
      </c>
      <c r="F83" s="68">
        <v>45962</v>
      </c>
      <c r="G83" s="124" t="s">
        <v>4185</v>
      </c>
      <c r="H83" s="114">
        <v>1.68</v>
      </c>
      <c r="I83" s="47" t="s">
        <v>3699</v>
      </c>
      <c r="J83" s="114">
        <v>7070.73</v>
      </c>
      <c r="K83" s="106">
        <f t="shared" si="1"/>
        <v>11878.83</v>
      </c>
      <c r="L83" s="98">
        <v>0.22040000000000001</v>
      </c>
      <c r="M83" s="98">
        <v>1.1284000000000001</v>
      </c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ht="30" x14ac:dyDescent="0.25">
      <c r="A84" s="47"/>
      <c r="B84" s="117">
        <f>IF(AND(G84&lt;&gt;"",H84&gt;0,I84&lt;&gt;"",J84&lt;&gt;0,K84&lt;&gt;0),COUNT($B$11:B83)+1,"")</f>
        <v>57</v>
      </c>
      <c r="C84" s="120" t="s">
        <v>4186</v>
      </c>
      <c r="D84" s="91" t="s">
        <v>3780</v>
      </c>
      <c r="E84" s="47">
        <v>5914622</v>
      </c>
      <c r="F84" s="68">
        <v>45962</v>
      </c>
      <c r="G84" s="124" t="s">
        <v>4198</v>
      </c>
      <c r="H84" s="114">
        <v>171.36</v>
      </c>
      <c r="I84" s="47" t="s">
        <v>3693</v>
      </c>
      <c r="J84" s="114">
        <v>2.71</v>
      </c>
      <c r="K84" s="106">
        <f t="shared" si="1"/>
        <v>464.39</v>
      </c>
      <c r="L84" s="98">
        <v>0.22040000000000001</v>
      </c>
      <c r="M84" s="98">
        <v>1.1284000000000001</v>
      </c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>
        <f>IF(AND(G85&lt;&gt;"",H85&gt;0,I85&lt;&gt;"",J85&lt;&gt;0,K85&lt;&gt;0),COUNT($B$11:B84)+1,"")</f>
        <v>58</v>
      </c>
      <c r="C85" s="120" t="s">
        <v>4187</v>
      </c>
      <c r="D85" s="91" t="s">
        <v>3780</v>
      </c>
      <c r="E85" s="47">
        <v>4011351</v>
      </c>
      <c r="F85" s="68">
        <v>45962</v>
      </c>
      <c r="G85" s="124" t="s">
        <v>4199</v>
      </c>
      <c r="H85" s="114">
        <v>1403</v>
      </c>
      <c r="I85" s="47" t="s">
        <v>3695</v>
      </c>
      <c r="J85" s="114">
        <v>0.74</v>
      </c>
      <c r="K85" s="106">
        <f t="shared" si="1"/>
        <v>1038.22</v>
      </c>
      <c r="L85" s="98">
        <v>0.22040000000000001</v>
      </c>
      <c r="M85" s="98">
        <v>1.1284000000000001</v>
      </c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ht="30" x14ac:dyDescent="0.25">
      <c r="A86" s="47"/>
      <c r="B86" s="117">
        <f>IF(AND(G86&lt;&gt;"",H86&gt;0,I86&lt;&gt;"",J86&lt;&gt;0,K86&lt;&gt;0),COUNT($B$11:B85)+1,"")</f>
        <v>59</v>
      </c>
      <c r="C86" s="120" t="s">
        <v>4188</v>
      </c>
      <c r="D86" s="91" t="s">
        <v>3780</v>
      </c>
      <c r="E86" s="47">
        <v>5914622</v>
      </c>
      <c r="F86" s="68">
        <v>45962</v>
      </c>
      <c r="G86" s="124" t="s">
        <v>4198</v>
      </c>
      <c r="H86" s="114">
        <v>69.55</v>
      </c>
      <c r="I86" s="47" t="s">
        <v>3693</v>
      </c>
      <c r="J86" s="114">
        <v>2.71</v>
      </c>
      <c r="K86" s="106">
        <f t="shared" si="1"/>
        <v>188.48</v>
      </c>
      <c r="L86" s="98">
        <v>0.22040000000000001</v>
      </c>
      <c r="M86" s="98">
        <v>1.1284000000000001</v>
      </c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>
        <f>IF(AND(G87&lt;&gt;"",H87&gt;0,I87&lt;&gt;"",J87&lt;&gt;0,K87&lt;&gt;0),COUNT($B$11:B86)+1,"")</f>
        <v>60</v>
      </c>
      <c r="C87" s="120" t="s">
        <v>4189</v>
      </c>
      <c r="D87" s="91" t="s">
        <v>3802</v>
      </c>
      <c r="E87" s="47">
        <v>3</v>
      </c>
      <c r="F87" s="68">
        <v>45962</v>
      </c>
      <c r="G87" s="41" t="s">
        <v>4200</v>
      </c>
      <c r="H87" s="114">
        <v>621</v>
      </c>
      <c r="I87" s="47" t="s">
        <v>3700</v>
      </c>
      <c r="J87" s="114">
        <v>4.72</v>
      </c>
      <c r="K87" s="106">
        <f t="shared" si="1"/>
        <v>2931.12</v>
      </c>
      <c r="L87" s="98">
        <v>0.22040000000000001</v>
      </c>
      <c r="M87" s="98">
        <v>1.1284000000000001</v>
      </c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ht="30" x14ac:dyDescent="0.25">
      <c r="A88" s="47"/>
      <c r="B88" s="117">
        <f>IF(AND(G88&lt;&gt;"",H88&gt;0,I88&lt;&gt;"",J88&lt;&gt;0,K88&lt;&gt;0),COUNT($B$11:B87)+1,"")</f>
        <v>61</v>
      </c>
      <c r="C88" s="120" t="s">
        <v>4190</v>
      </c>
      <c r="D88" s="91" t="s">
        <v>3780</v>
      </c>
      <c r="E88" s="47">
        <v>5914622</v>
      </c>
      <c r="F88" s="68">
        <v>45962</v>
      </c>
      <c r="G88" s="124" t="s">
        <v>4198</v>
      </c>
      <c r="H88" s="114">
        <v>63.34</v>
      </c>
      <c r="I88" s="47" t="s">
        <v>3693</v>
      </c>
      <c r="J88" s="114">
        <v>2.71</v>
      </c>
      <c r="K88" s="106">
        <f t="shared" si="1"/>
        <v>171.65</v>
      </c>
      <c r="L88" s="98">
        <v>0.22040000000000001</v>
      </c>
      <c r="M88" s="98">
        <v>1.1284000000000001</v>
      </c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>
        <f>IF(AND(G89&lt;&gt;"",H89&gt;0,I89&lt;&gt;"",J89&lt;&gt;0,K89&lt;&gt;0),COUNT($B$11:B88)+1,"")</f>
        <v>62</v>
      </c>
      <c r="C89" s="120" t="s">
        <v>4191</v>
      </c>
      <c r="D89" s="91" t="s">
        <v>3780</v>
      </c>
      <c r="E89" s="47">
        <v>4011353</v>
      </c>
      <c r="F89" s="68">
        <v>45962</v>
      </c>
      <c r="G89" s="124" t="s">
        <v>4201</v>
      </c>
      <c r="H89" s="114">
        <v>1380</v>
      </c>
      <c r="I89" s="47" t="s">
        <v>3695</v>
      </c>
      <c r="J89" s="114">
        <v>0.56000000000000005</v>
      </c>
      <c r="K89" s="106">
        <f t="shared" si="1"/>
        <v>772.8</v>
      </c>
      <c r="L89" s="98">
        <v>0.22040000000000001</v>
      </c>
      <c r="M89" s="98">
        <v>1.1284000000000001</v>
      </c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ht="30" x14ac:dyDescent="0.25">
      <c r="A90" s="47"/>
      <c r="B90" s="117">
        <f>IF(AND(G90&lt;&gt;"",H90&gt;0,I90&lt;&gt;"",J90&lt;&gt;0,K90&lt;&gt;0),COUNT($B$11:B89)+1,"")</f>
        <v>63</v>
      </c>
      <c r="C90" s="120" t="s">
        <v>4192</v>
      </c>
      <c r="D90" s="91" t="s">
        <v>3780</v>
      </c>
      <c r="E90" s="47">
        <v>5914622</v>
      </c>
      <c r="F90" s="68">
        <v>45962</v>
      </c>
      <c r="G90" s="41" t="s">
        <v>4198</v>
      </c>
      <c r="H90" s="114">
        <v>25.71</v>
      </c>
      <c r="I90" s="47" t="s">
        <v>3693</v>
      </c>
      <c r="J90" s="114">
        <v>2.71</v>
      </c>
      <c r="K90" s="106">
        <f t="shared" si="1"/>
        <v>69.67</v>
      </c>
      <c r="L90" s="98">
        <v>0.22040000000000001</v>
      </c>
      <c r="M90" s="98">
        <v>1.1284000000000001</v>
      </c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>
        <f>IF(AND(G91&lt;&gt;"",H91&gt;0,I91&lt;&gt;"",J91&lt;&gt;0,K91&lt;&gt;0),COUNT($B$11:B90)+1,"")</f>
        <v>64</v>
      </c>
      <c r="C91" s="120" t="s">
        <v>4193</v>
      </c>
      <c r="D91" s="91" t="s">
        <v>3802</v>
      </c>
      <c r="E91" s="47">
        <v>2</v>
      </c>
      <c r="F91" s="68">
        <v>45962</v>
      </c>
      <c r="G91" s="41" t="s">
        <v>4202</v>
      </c>
      <c r="H91" s="114">
        <v>10.47</v>
      </c>
      <c r="I91" s="47" t="s">
        <v>3699</v>
      </c>
      <c r="J91" s="114">
        <v>5725.58</v>
      </c>
      <c r="K91" s="106">
        <f t="shared" si="1"/>
        <v>59946.82</v>
      </c>
      <c r="L91" s="98">
        <v>0.22040000000000001</v>
      </c>
      <c r="M91" s="98">
        <v>1.1284000000000001</v>
      </c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ht="30" x14ac:dyDescent="0.25">
      <c r="A92" s="47"/>
      <c r="B92" s="117">
        <f>IF(AND(G92&lt;&gt;"",H92&gt;0,I92&lt;&gt;"",J92&lt;&gt;0,K92&lt;&gt;0),COUNT($B$11:B91)+1,"")</f>
        <v>65</v>
      </c>
      <c r="C92" s="120" t="s">
        <v>4194</v>
      </c>
      <c r="D92" s="91" t="s">
        <v>3780</v>
      </c>
      <c r="E92" s="47">
        <v>5914622</v>
      </c>
      <c r="F92" s="68">
        <v>45962</v>
      </c>
      <c r="G92" s="124" t="s">
        <v>4198</v>
      </c>
      <c r="H92" s="114">
        <v>1067.94</v>
      </c>
      <c r="I92" s="47" t="s">
        <v>3693</v>
      </c>
      <c r="J92" s="114">
        <v>2.71</v>
      </c>
      <c r="K92" s="106">
        <f t="shared" si="1"/>
        <v>2894.12</v>
      </c>
      <c r="L92" s="98">
        <v>0.22040000000000001</v>
      </c>
      <c r="M92" s="98">
        <v>1.1284000000000001</v>
      </c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>
        <f>IF(AND(G93&lt;&gt;"",H93&gt;0,I93&lt;&gt;"",J93&lt;&gt;0,K93&lt;&gt;0),COUNT($B$11:B92)+1,"")</f>
        <v>66</v>
      </c>
      <c r="C93" s="120" t="s">
        <v>4195</v>
      </c>
      <c r="D93" s="91" t="s">
        <v>3780</v>
      </c>
      <c r="E93" s="40">
        <v>4011463</v>
      </c>
      <c r="F93" s="68">
        <v>45962</v>
      </c>
      <c r="G93" s="124" t="s">
        <v>4203</v>
      </c>
      <c r="H93" s="114">
        <v>165.6</v>
      </c>
      <c r="I93" s="47" t="s">
        <v>3699</v>
      </c>
      <c r="J93" s="114">
        <v>232.4</v>
      </c>
      <c r="K93" s="106">
        <f t="shared" si="1"/>
        <v>38485.440000000002</v>
      </c>
      <c r="L93" s="98">
        <v>0.22040000000000001</v>
      </c>
      <c r="M93" s="98">
        <v>1.1284000000000001</v>
      </c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ht="30" x14ac:dyDescent="0.25">
      <c r="A94" s="47"/>
      <c r="B94" s="117">
        <f>IF(AND(G94&lt;&gt;"",H94&gt;0,I94&lt;&gt;"",J94&lt;&gt;0,K94&lt;&gt;0),COUNT($B$11:B93)+1,"")</f>
        <v>67</v>
      </c>
      <c r="C94" s="120" t="s">
        <v>4196</v>
      </c>
      <c r="D94" s="91" t="s">
        <v>3780</v>
      </c>
      <c r="E94" s="47">
        <v>5914612</v>
      </c>
      <c r="F94" s="68">
        <v>45962</v>
      </c>
      <c r="G94" s="124" t="s">
        <v>4204</v>
      </c>
      <c r="H94" s="114">
        <v>6855.84</v>
      </c>
      <c r="I94" s="47" t="s">
        <v>3693</v>
      </c>
      <c r="J94" s="114">
        <v>1.0900000000000001</v>
      </c>
      <c r="K94" s="106">
        <f t="shared" si="1"/>
        <v>7472.87</v>
      </c>
      <c r="L94" s="98">
        <v>0.22040000000000001</v>
      </c>
      <c r="M94" s="98">
        <v>1.1284000000000001</v>
      </c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ht="45" x14ac:dyDescent="0.25">
      <c r="A95" s="47"/>
      <c r="B95" s="117">
        <f>IF(AND(G95&lt;&gt;"",H95&gt;0,I95&lt;&gt;"",J95&lt;&gt;0,K95&lt;&gt;0),COUNT($B$11:B94)+1,"")</f>
        <v>68</v>
      </c>
      <c r="C95" s="120" t="s">
        <v>4197</v>
      </c>
      <c r="D95" s="91" t="s">
        <v>3780</v>
      </c>
      <c r="E95" s="47">
        <v>5914643</v>
      </c>
      <c r="F95" s="68">
        <v>45962</v>
      </c>
      <c r="G95" s="41" t="s">
        <v>4205</v>
      </c>
      <c r="H95" s="114">
        <v>165.6</v>
      </c>
      <c r="I95" s="47" t="s">
        <v>3699</v>
      </c>
      <c r="J95" s="114">
        <v>7.11</v>
      </c>
      <c r="K95" s="106">
        <f t="shared" si="1"/>
        <v>1177.42</v>
      </c>
      <c r="L95" s="98">
        <v>0.22040000000000001</v>
      </c>
      <c r="M95" s="98">
        <v>1.1284000000000001</v>
      </c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137"/>
      <c r="B96" s="131" t="str">
        <f>IF(AND(G96&lt;&gt;"",H96&gt;0,I96&lt;&gt;"",J96&lt;&gt;0,K96&lt;&gt;0),COUNT($B$11:B95)+1,"")</f>
        <v/>
      </c>
      <c r="C96" s="139" t="s">
        <v>4168</v>
      </c>
      <c r="D96" s="138"/>
      <c r="E96" s="133"/>
      <c r="F96" s="134"/>
      <c r="G96" s="135" t="s">
        <v>4206</v>
      </c>
      <c r="H96" s="140"/>
      <c r="I96" s="137"/>
      <c r="J96" s="140"/>
      <c r="K96" s="141" t="str">
        <f t="shared" si="1"/>
        <v/>
      </c>
      <c r="L96" s="142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ht="30" x14ac:dyDescent="0.25">
      <c r="A97" s="47"/>
      <c r="B97" s="117">
        <f>IF(AND(G97&lt;&gt;"",H97&gt;0,I97&lt;&gt;"",J97&lt;&gt;0,K97&lt;&gt;0),COUNT($B$11:B96)+1,"")</f>
        <v>69</v>
      </c>
      <c r="C97" s="120" t="s">
        <v>4170</v>
      </c>
      <c r="D97" s="91" t="s">
        <v>3780</v>
      </c>
      <c r="E97" s="47">
        <v>2003343</v>
      </c>
      <c r="F97" s="68">
        <v>45962</v>
      </c>
      <c r="G97" s="41" t="s">
        <v>4215</v>
      </c>
      <c r="H97" s="114">
        <v>225</v>
      </c>
      <c r="I97" s="47" t="s">
        <v>3694</v>
      </c>
      <c r="J97" s="114">
        <v>102.65</v>
      </c>
      <c r="K97" s="106">
        <f t="shared" ref="K97:K113" si="2">IFERROR(IF(H97*J97&lt;&gt;0,ROUND(ROUND(H97,4)*ROUND(J97,4),2),""),"")</f>
        <v>23096.25</v>
      </c>
      <c r="L97" s="98">
        <v>0.22040000000000001</v>
      </c>
      <c r="M97" s="98">
        <v>1.1284000000000001</v>
      </c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ht="45" x14ac:dyDescent="0.25">
      <c r="A98" s="47"/>
      <c r="B98" s="117">
        <f>IF(AND(G98&lt;&gt;"",H98&gt;0,I98&lt;&gt;"",J98&lt;&gt;0,K98&lt;&gt;0),COUNT($B$11:B97)+1,"")</f>
        <v>70</v>
      </c>
      <c r="C98" s="120" t="s">
        <v>4230</v>
      </c>
      <c r="D98" s="91" t="s">
        <v>3800</v>
      </c>
      <c r="E98" s="47">
        <v>9</v>
      </c>
      <c r="F98" s="68">
        <v>45962</v>
      </c>
      <c r="G98" s="41" t="s">
        <v>4216</v>
      </c>
      <c r="H98" s="114">
        <v>10</v>
      </c>
      <c r="I98" s="47" t="s">
        <v>3694</v>
      </c>
      <c r="J98" s="114">
        <v>785.56</v>
      </c>
      <c r="K98" s="106">
        <f t="shared" si="2"/>
        <v>7855.6</v>
      </c>
      <c r="L98" s="98">
        <v>0.22040000000000001</v>
      </c>
      <c r="M98" s="98">
        <v>1.1284000000000001</v>
      </c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ht="45" x14ac:dyDescent="0.25">
      <c r="A99" s="47"/>
      <c r="B99" s="117">
        <f>IF(AND(G99&lt;&gt;"",H99&gt;0,I99&lt;&gt;"",J99&lt;&gt;0,K99&lt;&gt;0),COUNT($B$11:B98)+1,"")</f>
        <v>71</v>
      </c>
      <c r="C99" s="120" t="s">
        <v>4231</v>
      </c>
      <c r="D99" s="91" t="s">
        <v>3776</v>
      </c>
      <c r="E99" s="47">
        <v>102722</v>
      </c>
      <c r="F99" s="68">
        <v>45962</v>
      </c>
      <c r="G99" s="41" t="s">
        <v>4217</v>
      </c>
      <c r="H99" s="114">
        <v>70</v>
      </c>
      <c r="I99" s="47" t="s">
        <v>3694</v>
      </c>
      <c r="J99" s="114">
        <v>65.83</v>
      </c>
      <c r="K99" s="106">
        <f t="shared" si="2"/>
        <v>4608.1000000000004</v>
      </c>
      <c r="L99" s="98">
        <v>0.22040000000000001</v>
      </c>
      <c r="M99" s="98">
        <v>1.1284000000000001</v>
      </c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ht="30" x14ac:dyDescent="0.25">
      <c r="A100" s="47"/>
      <c r="B100" s="117">
        <f>IF(AND(G100&lt;&gt;"",H100&gt;0,I100&lt;&gt;"",J100&lt;&gt;0,K100&lt;&gt;0),COUNT($B$11:B99)+1,"")</f>
        <v>72</v>
      </c>
      <c r="C100" s="120" t="s">
        <v>4232</v>
      </c>
      <c r="D100" s="91" t="s">
        <v>3780</v>
      </c>
      <c r="E100" s="47">
        <v>2003821</v>
      </c>
      <c r="F100" s="68">
        <v>45962</v>
      </c>
      <c r="G100" s="41" t="s">
        <v>4218</v>
      </c>
      <c r="H100" s="114">
        <v>40</v>
      </c>
      <c r="I100" s="47" t="s">
        <v>3701</v>
      </c>
      <c r="J100" s="114">
        <v>21.67</v>
      </c>
      <c r="K100" s="106">
        <f t="shared" si="2"/>
        <v>866.8</v>
      </c>
      <c r="L100" s="98">
        <v>0.22040000000000001</v>
      </c>
      <c r="M100" s="98">
        <v>1.1284000000000001</v>
      </c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>
        <f>IF(AND(G101&lt;&gt;"",H101&gt;0,I101&lt;&gt;"",J101&lt;&gt;0,K101&lt;&gt;0),COUNT($B$11:B100)+1,"")</f>
        <v>73</v>
      </c>
      <c r="C101" s="120" t="s">
        <v>4233</v>
      </c>
      <c r="D101" s="91" t="s">
        <v>3780</v>
      </c>
      <c r="E101" s="47">
        <v>2003935</v>
      </c>
      <c r="F101" s="68">
        <v>45962</v>
      </c>
      <c r="G101" s="41" t="s">
        <v>4219</v>
      </c>
      <c r="H101" s="114">
        <v>40</v>
      </c>
      <c r="I101" s="47" t="s">
        <v>3701</v>
      </c>
      <c r="J101" s="114">
        <v>13.94</v>
      </c>
      <c r="K101" s="106">
        <f t="shared" si="2"/>
        <v>557.6</v>
      </c>
      <c r="L101" s="98">
        <v>0.22040000000000001</v>
      </c>
      <c r="M101" s="98">
        <v>1.1284000000000001</v>
      </c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31" t="str">
        <f>IF(AND(G102&lt;&gt;"",H102&gt;0,I102&lt;&gt;"",J102&lt;&gt;0,K102&lt;&gt;0),COUNT($B$11:B101)+1,"")</f>
        <v/>
      </c>
      <c r="C102" s="139" t="s">
        <v>4208</v>
      </c>
      <c r="D102" s="138"/>
      <c r="E102" s="133"/>
      <c r="F102" s="134"/>
      <c r="G102" s="135" t="s">
        <v>4207</v>
      </c>
      <c r="H102" s="140"/>
      <c r="I102" s="137"/>
      <c r="J102" s="140"/>
      <c r="K102" s="141" t="str">
        <f t="shared" si="2"/>
        <v/>
      </c>
      <c r="L102" s="142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ht="60" x14ac:dyDescent="0.25">
      <c r="A103" s="47"/>
      <c r="B103" s="117">
        <f>IF(AND(G103&lt;&gt;"",H103&gt;0,I103&lt;&gt;"",J103&lt;&gt;0,K103&lt;&gt;0),COUNT($B$11:B102)+1,"")</f>
        <v>74</v>
      </c>
      <c r="C103" s="120" t="s">
        <v>4210</v>
      </c>
      <c r="D103" s="91" t="s">
        <v>3776</v>
      </c>
      <c r="E103" s="47">
        <v>102512</v>
      </c>
      <c r="F103" s="68">
        <v>45962</v>
      </c>
      <c r="G103" s="41" t="s">
        <v>4221</v>
      </c>
      <c r="H103" s="114">
        <v>690</v>
      </c>
      <c r="I103" s="47" t="s">
        <v>3694</v>
      </c>
      <c r="J103" s="114">
        <v>8.31</v>
      </c>
      <c r="K103" s="106">
        <f t="shared" si="2"/>
        <v>5733.9</v>
      </c>
      <c r="L103" s="98">
        <v>0.22040000000000001</v>
      </c>
      <c r="M103" s="98">
        <v>1.1284000000000001</v>
      </c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ht="30" x14ac:dyDescent="0.25">
      <c r="A104" s="47"/>
      <c r="B104" s="117">
        <f>IF(AND(G104&lt;&gt;"",H104&gt;0,I104&lt;&gt;"",J104&lt;&gt;0,K104&lt;&gt;0),COUNT($B$11:B103)+1,"")</f>
        <v>75</v>
      </c>
      <c r="C104" s="120" t="s">
        <v>4211</v>
      </c>
      <c r="D104" s="91" t="s">
        <v>3780</v>
      </c>
      <c r="E104" s="47">
        <v>5213464</v>
      </c>
      <c r="F104" s="68">
        <v>45962</v>
      </c>
      <c r="G104" s="41" t="s">
        <v>4222</v>
      </c>
      <c r="H104" s="114">
        <v>2</v>
      </c>
      <c r="I104" s="47" t="s">
        <v>3701</v>
      </c>
      <c r="J104" s="114">
        <v>350.67</v>
      </c>
      <c r="K104" s="106">
        <f t="shared" si="2"/>
        <v>701.34</v>
      </c>
      <c r="L104" s="98">
        <v>0.22040000000000001</v>
      </c>
      <c r="M104" s="98">
        <v>1.1284000000000001</v>
      </c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ht="30" x14ac:dyDescent="0.25">
      <c r="A105" s="47"/>
      <c r="B105" s="117">
        <f>IF(AND(G105&lt;&gt;"",H105&gt;0,I105&lt;&gt;"",J105&lt;&gt;0,K105&lt;&gt;0),COUNT($B$11:B104)+1,"")</f>
        <v>76</v>
      </c>
      <c r="C105" s="120" t="s">
        <v>4212</v>
      </c>
      <c r="D105" s="91" t="s">
        <v>3780</v>
      </c>
      <c r="E105" s="47">
        <v>5213440</v>
      </c>
      <c r="F105" s="68">
        <v>45962</v>
      </c>
      <c r="G105" s="41" t="s">
        <v>4223</v>
      </c>
      <c r="H105" s="114">
        <v>2</v>
      </c>
      <c r="I105" s="47" t="s">
        <v>3701</v>
      </c>
      <c r="J105" s="114">
        <v>350.63</v>
      </c>
      <c r="K105" s="106">
        <f t="shared" si="2"/>
        <v>701.26</v>
      </c>
      <c r="L105" s="98">
        <v>0.22040000000000001</v>
      </c>
      <c r="M105" s="98">
        <v>1.1284000000000001</v>
      </c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>
        <f>IF(AND(G106&lt;&gt;"",H106&gt;0,I106&lt;&gt;"",J106&lt;&gt;0,K106&lt;&gt;0),COUNT($B$11:B105)+1,"")</f>
        <v>77</v>
      </c>
      <c r="C106" s="120" t="s">
        <v>4213</v>
      </c>
      <c r="D106" s="91" t="s">
        <v>3780</v>
      </c>
      <c r="E106" s="47">
        <v>5213863</v>
      </c>
      <c r="F106" s="68">
        <v>45962</v>
      </c>
      <c r="G106" s="41" t="s">
        <v>4224</v>
      </c>
      <c r="H106" s="114">
        <v>4</v>
      </c>
      <c r="I106" s="47" t="s">
        <v>3701</v>
      </c>
      <c r="J106" s="114">
        <v>606.84</v>
      </c>
      <c r="K106" s="106">
        <f t="shared" si="2"/>
        <v>2427.36</v>
      </c>
      <c r="L106" s="98">
        <v>0.22040000000000001</v>
      </c>
      <c r="M106" s="98">
        <v>1.1284000000000001</v>
      </c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137"/>
      <c r="B107" s="131" t="str">
        <f>IF(AND(G107&lt;&gt;"",H107&gt;0,I107&lt;&gt;"",J107&lt;&gt;0,K107&lt;&gt;0),COUNT($B$11:B106)+1,"")</f>
        <v/>
      </c>
      <c r="C107" s="139" t="s">
        <v>4209</v>
      </c>
      <c r="D107" s="138"/>
      <c r="E107" s="133"/>
      <c r="F107" s="134"/>
      <c r="G107" s="135" t="s">
        <v>4214</v>
      </c>
      <c r="H107" s="140"/>
      <c r="I107" s="137"/>
      <c r="J107" s="140"/>
      <c r="K107" s="141" t="str">
        <f t="shared" si="2"/>
        <v/>
      </c>
      <c r="L107" s="142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>
        <f>IF(AND(G108&lt;&gt;"",H108&gt;0,I108&lt;&gt;"",J108&lt;&gt;0,K108&lt;&gt;0),COUNT($B$11:B107)+1,"")</f>
        <v>78</v>
      </c>
      <c r="C108" s="120" t="s">
        <v>4220</v>
      </c>
      <c r="D108" s="91" t="s">
        <v>3800</v>
      </c>
      <c r="E108" s="47">
        <v>5</v>
      </c>
      <c r="F108" s="68">
        <v>45962</v>
      </c>
      <c r="G108" s="124" t="s">
        <v>4050</v>
      </c>
      <c r="H108" s="114">
        <v>1</v>
      </c>
      <c r="I108" s="47" t="s">
        <v>3710</v>
      </c>
      <c r="J108" s="114">
        <v>8982.33</v>
      </c>
      <c r="K108" s="106">
        <f t="shared" si="2"/>
        <v>8982.33</v>
      </c>
      <c r="L108" s="98">
        <v>0.22040000000000001</v>
      </c>
      <c r="M108" s="98">
        <v>1.1284000000000001</v>
      </c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120"/>
      <c r="D109" s="91"/>
      <c r="E109" s="47"/>
      <c r="F109" s="68"/>
      <c r="G109" s="124"/>
      <c r="H109" s="114"/>
      <c r="I109" s="47"/>
      <c r="J109" s="114"/>
      <c r="K109" s="106" t="str">
        <f t="shared" si="2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120"/>
      <c r="D110" s="91"/>
      <c r="E110" s="47"/>
      <c r="F110" s="68"/>
      <c r="G110" s="124"/>
      <c r="H110" s="114"/>
      <c r="I110" s="47"/>
      <c r="J110" s="114"/>
      <c r="K110" s="106" t="str">
        <f t="shared" si="2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120"/>
      <c r="D111" s="91"/>
      <c r="E111" s="47"/>
      <c r="F111" s="68"/>
      <c r="G111" s="124"/>
      <c r="H111" s="114"/>
      <c r="I111" s="47"/>
      <c r="J111" s="114"/>
      <c r="K111" s="106" t="str">
        <f t="shared" si="2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119"/>
      <c r="B112" s="117" t="str">
        <f>IF(AND(G112&lt;&gt;"",H112&gt;0,I112&lt;&gt;"",J112&lt;&gt;0,K112&lt;&gt;0),COUNT($B$11:B111)+1,"")</f>
        <v/>
      </c>
      <c r="C112" s="120"/>
      <c r="D112" s="91"/>
      <c r="E112" s="47"/>
      <c r="F112" s="68"/>
      <c r="G112" s="41"/>
      <c r="H112" s="114"/>
      <c r="I112" s="47"/>
      <c r="J112" s="114"/>
      <c r="K112" s="106" t="str">
        <f t="shared" si="2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2:18" x14ac:dyDescent="0.25">
      <c r="B113" s="122" t="str">
        <f>IF(AND(G113&lt;&gt;"",H113&gt;0,I113&lt;&gt;"",J113&lt;&gt;0,K113&lt;&gt;0),COUNT($B$11:B112)+1,"")</f>
        <v/>
      </c>
      <c r="C113" s="120"/>
      <c r="D113" s="91"/>
      <c r="E113" s="47"/>
      <c r="F113" s="68"/>
      <c r="G113" s="124"/>
      <c r="H113" s="114"/>
      <c r="I113" s="47"/>
      <c r="J113" s="114"/>
      <c r="K113" s="106" t="str">
        <f t="shared" si="2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  <row r="114" spans="2:18" x14ac:dyDescent="0.25">
      <c r="B114" s="122" t="str">
        <f>IF(AND(G114&lt;&gt;"",H114&gt;0,I114&lt;&gt;"",J114&lt;&gt;0,K114&lt;&gt;0),COUNT($B$11:B113)+1,"")</f>
        <v/>
      </c>
      <c r="C114" s="120"/>
      <c r="D114" s="91"/>
      <c r="E114" s="47"/>
      <c r="F114" s="68"/>
      <c r="G114" s="124"/>
      <c r="H114" s="114"/>
      <c r="I114" s="47"/>
      <c r="J114" s="114"/>
      <c r="K114" s="106" t="str">
        <f t="shared" ref="K114:K137" si="3">IFERROR(IF(H114*J114&lt;&gt;0,ROUND(ROUND(H114,4)*ROUND(J114,4),2),""),"")</f>
        <v/>
      </c>
      <c r="L114" s="98"/>
      <c r="M114" s="98"/>
      <c r="N114" s="34"/>
      <c r="O114" s="118" t="str">
        <f ca="1">IF(N114="","", INDIRECT("base!"&amp;ADDRESS(MATCH(N114,base!$C$2:'base'!$C$133,0)+1,4,4)))</f>
        <v/>
      </c>
      <c r="P114" s="41"/>
      <c r="Q114" s="118" t="str">
        <f ca="1">IF(P114="","", INDIRECT("base!"&amp;ADDRESS(MATCH(CONCATENATE(N114,"|",P114),base!$G$2:'base'!$G$1817,0)+1,6,4)))</f>
        <v/>
      </c>
      <c r="R114" s="41"/>
    </row>
    <row r="115" spans="2:18" x14ac:dyDescent="0.25">
      <c r="B115" s="122" t="str">
        <f>IF(AND(G115&lt;&gt;"",H115&gt;0,I115&lt;&gt;"",J115&lt;&gt;0,K115&lt;&gt;0),COUNT($B$11:B114)+1,"")</f>
        <v/>
      </c>
      <c r="C115" s="120"/>
      <c r="D115" s="91"/>
      <c r="E115" s="47"/>
      <c r="F115" s="68"/>
      <c r="G115" s="124"/>
      <c r="H115" s="114"/>
      <c r="I115" s="47"/>
      <c r="J115" s="114"/>
      <c r="K115" s="106" t="str">
        <f t="shared" si="3"/>
        <v/>
      </c>
      <c r="L115" s="98"/>
      <c r="M115" s="98"/>
      <c r="N115" s="34"/>
      <c r="O115" s="118" t="str">
        <f ca="1">IF(N115="","", INDIRECT("base!"&amp;ADDRESS(MATCH(N115,base!$C$2:'base'!$C$133,0)+1,4,4)))</f>
        <v/>
      </c>
      <c r="P115" s="41"/>
      <c r="Q115" s="118" t="str">
        <f ca="1">IF(P115="","", INDIRECT("base!"&amp;ADDRESS(MATCH(CONCATENATE(N115,"|",P115),base!$G$2:'base'!$G$1817,0)+1,6,4)))</f>
        <v/>
      </c>
      <c r="R115" s="41"/>
    </row>
    <row r="116" spans="2:18" x14ac:dyDescent="0.25">
      <c r="B116" s="122" t="str">
        <f>IF(AND(G116&lt;&gt;"",H116&gt;0,I116&lt;&gt;"",J116&lt;&gt;0,K116&lt;&gt;0),COUNT($B$11:B115)+1,"")</f>
        <v/>
      </c>
      <c r="C116" s="120"/>
      <c r="D116" s="91"/>
      <c r="E116" s="47"/>
      <c r="F116" s="68"/>
      <c r="G116" s="124"/>
      <c r="H116" s="114"/>
      <c r="I116" s="47"/>
      <c r="J116" s="114"/>
      <c r="K116" s="106" t="str">
        <f t="shared" si="3"/>
        <v/>
      </c>
      <c r="L116" s="98"/>
      <c r="M116" s="98"/>
      <c r="N116" s="34"/>
      <c r="O116" s="118" t="str">
        <f ca="1">IF(N116="","", INDIRECT("base!"&amp;ADDRESS(MATCH(N116,base!$C$2:'base'!$C$133,0)+1,4,4)))</f>
        <v/>
      </c>
      <c r="P116" s="41"/>
      <c r="Q116" s="118" t="str">
        <f ca="1">IF(P116="","", INDIRECT("base!"&amp;ADDRESS(MATCH(CONCATENATE(N116,"|",P116),base!$G$2:'base'!$G$1817,0)+1,6,4)))</f>
        <v/>
      </c>
      <c r="R116" s="41"/>
    </row>
    <row r="117" spans="2:18" x14ac:dyDescent="0.25">
      <c r="B117" s="122" t="str">
        <f>IF(AND(G117&lt;&gt;"",H117&gt;0,I117&lt;&gt;"",J117&lt;&gt;0,K117&lt;&gt;0),COUNT($B$11:B116)+1,"")</f>
        <v/>
      </c>
      <c r="C117" s="120"/>
      <c r="D117" s="91"/>
      <c r="E117" s="47"/>
      <c r="F117" s="68"/>
      <c r="G117" s="124"/>
      <c r="H117" s="114"/>
      <c r="I117" s="47"/>
      <c r="J117" s="114"/>
      <c r="K117" s="106" t="str">
        <f t="shared" si="3"/>
        <v/>
      </c>
      <c r="L117" s="98"/>
      <c r="M117" s="98"/>
      <c r="N117" s="34"/>
      <c r="O117" s="118" t="str">
        <f ca="1">IF(N117="","", INDIRECT("base!"&amp;ADDRESS(MATCH(N117,base!$C$2:'base'!$C$133,0)+1,4,4)))</f>
        <v/>
      </c>
      <c r="P117" s="41"/>
      <c r="Q117" s="118" t="str">
        <f ca="1">IF(P117="","", INDIRECT("base!"&amp;ADDRESS(MATCH(CONCATENATE(N117,"|",P117),base!$G$2:'base'!$G$1817,0)+1,6,4)))</f>
        <v/>
      </c>
      <c r="R117" s="41"/>
    </row>
    <row r="118" spans="2:18" x14ac:dyDescent="0.25">
      <c r="B118" s="122" t="str">
        <f>IF(AND(G118&lt;&gt;"",H118&gt;0,I118&lt;&gt;"",J118&lt;&gt;0,K118&lt;&gt;0),COUNT($B$11:B117)+1,"")</f>
        <v/>
      </c>
      <c r="C118" s="120"/>
      <c r="D118" s="91"/>
      <c r="E118" s="47"/>
      <c r="F118" s="68"/>
      <c r="G118" s="124"/>
      <c r="H118" s="114"/>
      <c r="I118" s="47"/>
      <c r="J118" s="114"/>
      <c r="K118" s="106" t="str">
        <f t="shared" si="3"/>
        <v/>
      </c>
      <c r="L118" s="98"/>
      <c r="M118" s="98"/>
      <c r="N118" s="34"/>
      <c r="O118" s="118" t="str">
        <f ca="1">IF(N118="","", INDIRECT("base!"&amp;ADDRESS(MATCH(N118,base!$C$2:'base'!$C$133,0)+1,4,4)))</f>
        <v/>
      </c>
      <c r="P118" s="41"/>
      <c r="Q118" s="118" t="str">
        <f ca="1">IF(P118="","", INDIRECT("base!"&amp;ADDRESS(MATCH(CONCATENATE(N118,"|",P118),base!$G$2:'base'!$G$1817,0)+1,6,4)))</f>
        <v/>
      </c>
      <c r="R118" s="41"/>
    </row>
    <row r="119" spans="2:18" x14ac:dyDescent="0.25">
      <c r="B119" s="122" t="str">
        <f>IF(AND(G119&lt;&gt;"",H119&gt;0,I119&lt;&gt;"",J119&lt;&gt;0,K119&lt;&gt;0),COUNT($B$11:B118)+1,"")</f>
        <v/>
      </c>
      <c r="C119" s="120"/>
      <c r="D119" s="91"/>
      <c r="E119" s="47"/>
      <c r="F119" s="68"/>
      <c r="G119" s="124"/>
      <c r="H119" s="114"/>
      <c r="I119" s="47"/>
      <c r="J119" s="114"/>
      <c r="K119" s="106" t="str">
        <f t="shared" si="3"/>
        <v/>
      </c>
      <c r="L119" s="98"/>
      <c r="M119" s="98"/>
      <c r="N119" s="34"/>
      <c r="O119" s="118" t="str">
        <f ca="1">IF(N119="","", INDIRECT("base!"&amp;ADDRESS(MATCH(N119,base!$C$2:'base'!$C$133,0)+1,4,4)))</f>
        <v/>
      </c>
      <c r="P119" s="41"/>
      <c r="Q119" s="118" t="str">
        <f ca="1">IF(P119="","", INDIRECT("base!"&amp;ADDRESS(MATCH(CONCATENATE(N119,"|",P119),base!$G$2:'base'!$G$1817,0)+1,6,4)))</f>
        <v/>
      </c>
      <c r="R119" s="41"/>
    </row>
    <row r="120" spans="2:18" x14ac:dyDescent="0.25">
      <c r="B120" s="122" t="str">
        <f>IF(AND(G120&lt;&gt;"",H120&gt;0,I120&lt;&gt;"",J120&lt;&gt;0,K120&lt;&gt;0),COUNT($B$11:B119)+1,"")</f>
        <v/>
      </c>
      <c r="C120" s="120"/>
      <c r="D120" s="91"/>
      <c r="E120" s="47"/>
      <c r="F120" s="68"/>
      <c r="G120" s="124"/>
      <c r="H120" s="114"/>
      <c r="I120" s="47"/>
      <c r="J120" s="114"/>
      <c r="K120" s="106" t="str">
        <f t="shared" si="3"/>
        <v/>
      </c>
      <c r="L120" s="98"/>
      <c r="M120" s="98"/>
      <c r="N120" s="34"/>
      <c r="O120" s="118" t="str">
        <f ca="1">IF(N120="","", INDIRECT("base!"&amp;ADDRESS(MATCH(N120,base!$C$2:'base'!$C$133,0)+1,4,4)))</f>
        <v/>
      </c>
      <c r="P120" s="41"/>
      <c r="Q120" s="118" t="str">
        <f ca="1">IF(P120="","", INDIRECT("base!"&amp;ADDRESS(MATCH(CONCATENATE(N120,"|",P120),base!$G$2:'base'!$G$1817,0)+1,6,4)))</f>
        <v/>
      </c>
      <c r="R120" s="41"/>
    </row>
    <row r="121" spans="2:18" x14ac:dyDescent="0.25">
      <c r="B121" s="122" t="str">
        <f>IF(AND(G121&lt;&gt;"",H121&gt;0,I121&lt;&gt;"",J121&lt;&gt;0,K121&lt;&gt;0),COUNT($B$11:B120)+1,"")</f>
        <v/>
      </c>
      <c r="C121" s="120"/>
      <c r="D121" s="91"/>
      <c r="E121" s="47"/>
      <c r="F121" s="68"/>
      <c r="G121" s="124"/>
      <c r="H121" s="114"/>
      <c r="I121" s="47"/>
      <c r="J121" s="114"/>
      <c r="K121" s="106" t="str">
        <f t="shared" si="3"/>
        <v/>
      </c>
      <c r="L121" s="98"/>
      <c r="M121" s="98"/>
      <c r="N121" s="34"/>
      <c r="O121" s="118" t="str">
        <f ca="1">IF(N121="","", INDIRECT("base!"&amp;ADDRESS(MATCH(N121,base!$C$2:'base'!$C$133,0)+1,4,4)))</f>
        <v/>
      </c>
      <c r="P121" s="41"/>
      <c r="Q121" s="118" t="str">
        <f ca="1">IF(P121="","", INDIRECT("base!"&amp;ADDRESS(MATCH(CONCATENATE(N121,"|",P121),base!$G$2:'base'!$G$1817,0)+1,6,4)))</f>
        <v/>
      </c>
      <c r="R121" s="41"/>
    </row>
    <row r="122" spans="2:18" x14ac:dyDescent="0.25">
      <c r="B122" s="122" t="str">
        <f>IF(AND(G122&lt;&gt;"",H122&gt;0,I122&lt;&gt;"",J122&lt;&gt;0,K122&lt;&gt;0),COUNT($B$11:B121)+1,"")</f>
        <v/>
      </c>
      <c r="C122" s="120"/>
      <c r="D122" s="91"/>
      <c r="E122" s="47"/>
      <c r="F122" s="68"/>
      <c r="G122" s="124"/>
      <c r="H122" s="114"/>
      <c r="I122" s="47"/>
      <c r="J122" s="114"/>
      <c r="K122" s="106" t="str">
        <f t="shared" si="3"/>
        <v/>
      </c>
      <c r="L122" s="98"/>
      <c r="M122" s="98"/>
      <c r="N122" s="34"/>
      <c r="O122" s="118" t="str">
        <f ca="1">IF(N122="","", INDIRECT("base!"&amp;ADDRESS(MATCH(N122,base!$C$2:'base'!$C$133,0)+1,4,4)))</f>
        <v/>
      </c>
      <c r="P122" s="41"/>
      <c r="Q122" s="118" t="str">
        <f ca="1">IF(P122="","", INDIRECT("base!"&amp;ADDRESS(MATCH(CONCATENATE(N122,"|",P122),base!$G$2:'base'!$G$1817,0)+1,6,4)))</f>
        <v/>
      </c>
      <c r="R122" s="41"/>
    </row>
    <row r="123" spans="2:18" x14ac:dyDescent="0.25">
      <c r="B123" s="122" t="str">
        <f>IF(AND(G123&lt;&gt;"",H123&gt;0,I123&lt;&gt;"",J123&lt;&gt;0,K123&lt;&gt;0),COUNT($B$11:B122)+1,"")</f>
        <v/>
      </c>
      <c r="C123" s="120"/>
      <c r="D123" s="91"/>
      <c r="E123" s="47"/>
      <c r="F123" s="68"/>
      <c r="G123" s="124"/>
      <c r="H123" s="114"/>
      <c r="I123" s="47"/>
      <c r="J123" s="114"/>
      <c r="K123" s="106" t="str">
        <f t="shared" si="3"/>
        <v/>
      </c>
      <c r="L123" s="98"/>
      <c r="M123" s="98"/>
      <c r="N123" s="34"/>
      <c r="O123" s="118" t="str">
        <f ca="1">IF(N123="","", INDIRECT("base!"&amp;ADDRESS(MATCH(N123,base!$C$2:'base'!$C$133,0)+1,4,4)))</f>
        <v/>
      </c>
      <c r="P123" s="41"/>
      <c r="Q123" s="118" t="str">
        <f ca="1">IF(P123="","", INDIRECT("base!"&amp;ADDRESS(MATCH(CONCATENATE(N123,"|",P123),base!$G$2:'base'!$G$1817,0)+1,6,4)))</f>
        <v/>
      </c>
      <c r="R123" s="41"/>
    </row>
    <row r="124" spans="2:18" x14ac:dyDescent="0.25">
      <c r="B124" s="122" t="str">
        <f>IF(AND(G124&lt;&gt;"",H124&gt;0,I124&lt;&gt;"",J124&lt;&gt;0,K124&lt;&gt;0),COUNT($B$11:B123)+1,"")</f>
        <v/>
      </c>
      <c r="C124" s="120"/>
      <c r="D124" s="91"/>
      <c r="E124" s="47"/>
      <c r="F124" s="68"/>
      <c r="G124" s="124"/>
      <c r="H124" s="114"/>
      <c r="I124" s="47"/>
      <c r="J124" s="114"/>
      <c r="K124" s="106" t="str">
        <f t="shared" si="3"/>
        <v/>
      </c>
      <c r="L124" s="98"/>
      <c r="M124" s="98"/>
      <c r="N124" s="34"/>
      <c r="O124" s="118" t="str">
        <f ca="1">IF(N124="","", INDIRECT("base!"&amp;ADDRESS(MATCH(N124,base!$C$2:'base'!$C$133,0)+1,4,4)))</f>
        <v/>
      </c>
      <c r="P124" s="41"/>
      <c r="Q124" s="118" t="str">
        <f ca="1">IF(P124="","", INDIRECT("base!"&amp;ADDRESS(MATCH(CONCATENATE(N124,"|",P124),base!$G$2:'base'!$G$1817,0)+1,6,4)))</f>
        <v/>
      </c>
      <c r="R124" s="41"/>
    </row>
    <row r="125" spans="2:18" x14ac:dyDescent="0.25">
      <c r="B125" s="122" t="str">
        <f>IF(AND(G125&lt;&gt;"",H125&gt;0,I125&lt;&gt;"",J125&lt;&gt;0,K125&lt;&gt;0),COUNT($B$11:B124)+1,"")</f>
        <v/>
      </c>
      <c r="C125" s="120"/>
      <c r="D125" s="91"/>
      <c r="E125" s="47"/>
      <c r="F125" s="68"/>
      <c r="G125" s="124"/>
      <c r="H125" s="114"/>
      <c r="I125" s="47"/>
      <c r="J125" s="114"/>
      <c r="K125" s="106" t="str">
        <f t="shared" si="3"/>
        <v/>
      </c>
      <c r="L125" s="98"/>
      <c r="M125" s="98"/>
      <c r="N125" s="34"/>
      <c r="O125" s="118" t="str">
        <f ca="1">IF(N125="","", INDIRECT("base!"&amp;ADDRESS(MATCH(N125,base!$C$2:'base'!$C$133,0)+1,4,4)))</f>
        <v/>
      </c>
      <c r="P125" s="41"/>
      <c r="Q125" s="118" t="str">
        <f ca="1">IF(P125="","", INDIRECT("base!"&amp;ADDRESS(MATCH(CONCATENATE(N125,"|",P125),base!$G$2:'base'!$G$1817,0)+1,6,4)))</f>
        <v/>
      </c>
      <c r="R125" s="41"/>
    </row>
    <row r="126" spans="2:18" x14ac:dyDescent="0.25">
      <c r="B126" s="122" t="str">
        <f>IF(AND(G126&lt;&gt;"",H126&gt;0,I126&lt;&gt;"",J126&lt;&gt;0,K126&lt;&gt;0),COUNT($B$11:B125)+1,"")</f>
        <v/>
      </c>
      <c r="C126" s="120"/>
      <c r="D126" s="91"/>
      <c r="E126" s="47"/>
      <c r="F126" s="68"/>
      <c r="G126" s="124"/>
      <c r="H126" s="114"/>
      <c r="I126" s="47"/>
      <c r="J126" s="114"/>
      <c r="K126" s="106" t="str">
        <f t="shared" si="3"/>
        <v/>
      </c>
      <c r="L126" s="98"/>
      <c r="M126" s="98"/>
      <c r="N126" s="34"/>
      <c r="O126" s="118" t="str">
        <f ca="1">IF(N126="","", INDIRECT("base!"&amp;ADDRESS(MATCH(N126,base!$C$2:'base'!$C$133,0)+1,4,4)))</f>
        <v/>
      </c>
      <c r="P126" s="41"/>
      <c r="Q126" s="118" t="str">
        <f ca="1">IF(P126="","", INDIRECT("base!"&amp;ADDRESS(MATCH(CONCATENATE(N126,"|",P126),base!$G$2:'base'!$G$1817,0)+1,6,4)))</f>
        <v/>
      </c>
      <c r="R126" s="41"/>
    </row>
    <row r="127" spans="2:18" x14ac:dyDescent="0.25">
      <c r="B127" s="122" t="str">
        <f>IF(AND(G127&lt;&gt;"",H127&gt;0,I127&lt;&gt;"",J127&lt;&gt;0,K127&lt;&gt;0),COUNT($B$11:B126)+1,"")</f>
        <v/>
      </c>
      <c r="C127" s="120"/>
      <c r="D127" s="91"/>
      <c r="E127" s="47"/>
      <c r="F127" s="68"/>
      <c r="G127" s="124"/>
      <c r="H127" s="114"/>
      <c r="I127" s="47"/>
      <c r="J127" s="114"/>
      <c r="K127" s="106" t="str">
        <f t="shared" si="3"/>
        <v/>
      </c>
      <c r="L127" s="98"/>
      <c r="M127" s="98"/>
      <c r="N127" s="34"/>
      <c r="O127" s="118" t="str">
        <f ca="1">IF(N127="","", INDIRECT("base!"&amp;ADDRESS(MATCH(N127,base!$C$2:'base'!$C$133,0)+1,4,4)))</f>
        <v/>
      </c>
      <c r="P127" s="41"/>
      <c r="Q127" s="118" t="str">
        <f ca="1">IF(P127="","", INDIRECT("base!"&amp;ADDRESS(MATCH(CONCATENATE(N127,"|",P127),base!$G$2:'base'!$G$1817,0)+1,6,4)))</f>
        <v/>
      </c>
      <c r="R127" s="41"/>
    </row>
    <row r="128" spans="2:18" x14ac:dyDescent="0.25">
      <c r="B128" s="122" t="str">
        <f>IF(AND(G128&lt;&gt;"",H128&gt;0,I128&lt;&gt;"",J128&lt;&gt;0,K128&lt;&gt;0),COUNT($B$11:B127)+1,"")</f>
        <v/>
      </c>
      <c r="C128" s="120"/>
      <c r="D128" s="91"/>
      <c r="E128" s="47"/>
      <c r="F128" s="68"/>
      <c r="G128" s="124"/>
      <c r="H128" s="114"/>
      <c r="I128" s="47"/>
      <c r="J128" s="114"/>
      <c r="K128" s="106" t="str">
        <f t="shared" si="3"/>
        <v/>
      </c>
      <c r="L128" s="98"/>
      <c r="M128" s="98"/>
      <c r="N128" s="34"/>
      <c r="O128" s="118" t="str">
        <f ca="1">IF(N128="","", INDIRECT("base!"&amp;ADDRESS(MATCH(N128,base!$C$2:'base'!$C$133,0)+1,4,4)))</f>
        <v/>
      </c>
      <c r="P128" s="41"/>
      <c r="Q128" s="118" t="str">
        <f ca="1">IF(P128="","", INDIRECT("base!"&amp;ADDRESS(MATCH(CONCATENATE(N128,"|",P128),base!$G$2:'base'!$G$1817,0)+1,6,4)))</f>
        <v/>
      </c>
      <c r="R128" s="41"/>
    </row>
    <row r="129" spans="2:18" x14ac:dyDescent="0.25">
      <c r="B129" s="122" t="str">
        <f>IF(AND(G129&lt;&gt;"",H129&gt;0,I129&lt;&gt;"",J129&lt;&gt;0,K129&lt;&gt;0),COUNT($B$11:B128)+1,"")</f>
        <v/>
      </c>
      <c r="C129" s="120"/>
      <c r="D129" s="91"/>
      <c r="E129" s="47"/>
      <c r="F129" s="68"/>
      <c r="G129" s="124"/>
      <c r="H129" s="114"/>
      <c r="I129" s="47"/>
      <c r="J129" s="114"/>
      <c r="K129" s="106" t="str">
        <f t="shared" si="3"/>
        <v/>
      </c>
      <c r="L129" s="98"/>
      <c r="M129" s="98"/>
      <c r="N129" s="34"/>
      <c r="O129" s="118" t="str">
        <f ca="1">IF(N129="","", INDIRECT("base!"&amp;ADDRESS(MATCH(N129,base!$C$2:'base'!$C$133,0)+1,4,4)))</f>
        <v/>
      </c>
      <c r="P129" s="41"/>
      <c r="Q129" s="118" t="str">
        <f ca="1">IF(P129="","", INDIRECT("base!"&amp;ADDRESS(MATCH(CONCATENATE(N129,"|",P129),base!$G$2:'base'!$G$1817,0)+1,6,4)))</f>
        <v/>
      </c>
      <c r="R129" s="41"/>
    </row>
    <row r="130" spans="2:18" x14ac:dyDescent="0.25">
      <c r="B130" s="122" t="str">
        <f>IF(AND(G130&lt;&gt;"",H130&gt;0,I130&lt;&gt;"",J130&lt;&gt;0,K130&lt;&gt;0),COUNT($B$11:B129)+1,"")</f>
        <v/>
      </c>
      <c r="C130" s="120"/>
      <c r="D130" s="91"/>
      <c r="E130" s="47"/>
      <c r="F130" s="68"/>
      <c r="G130" s="124"/>
      <c r="H130" s="114"/>
      <c r="I130" s="47"/>
      <c r="J130" s="114"/>
      <c r="K130" s="106" t="str">
        <f t="shared" si="3"/>
        <v/>
      </c>
      <c r="L130" s="98"/>
      <c r="M130" s="98"/>
      <c r="N130" s="34"/>
      <c r="O130" s="118" t="str">
        <f ca="1">IF(N130="","", INDIRECT("base!"&amp;ADDRESS(MATCH(N130,base!$C$2:'base'!$C$133,0)+1,4,4)))</f>
        <v/>
      </c>
      <c r="P130" s="41"/>
      <c r="Q130" s="118" t="str">
        <f ca="1">IF(P130="","", INDIRECT("base!"&amp;ADDRESS(MATCH(CONCATENATE(N130,"|",P130),base!$G$2:'base'!$G$1817,0)+1,6,4)))</f>
        <v/>
      </c>
      <c r="R130" s="41"/>
    </row>
    <row r="131" spans="2:18" x14ac:dyDescent="0.25">
      <c r="B131" s="122" t="str">
        <f>IF(AND(G131&lt;&gt;"",H131&gt;0,I131&lt;&gt;"",J131&lt;&gt;0,K131&lt;&gt;0),COUNT($B$11:B130)+1,"")</f>
        <v/>
      </c>
      <c r="C131" s="120"/>
      <c r="D131" s="91"/>
      <c r="E131" s="47"/>
      <c r="F131" s="68"/>
      <c r="G131" s="124"/>
      <c r="H131" s="114"/>
      <c r="I131" s="47"/>
      <c r="J131" s="114"/>
      <c r="K131" s="106" t="str">
        <f t="shared" si="3"/>
        <v/>
      </c>
      <c r="L131" s="98"/>
      <c r="M131" s="98"/>
      <c r="N131" s="34"/>
      <c r="O131" s="118" t="str">
        <f ca="1">IF(N131="","", INDIRECT("base!"&amp;ADDRESS(MATCH(N131,base!$C$2:'base'!$C$133,0)+1,4,4)))</f>
        <v/>
      </c>
      <c r="P131" s="41"/>
      <c r="Q131" s="118" t="str">
        <f ca="1">IF(P131="","", INDIRECT("base!"&amp;ADDRESS(MATCH(CONCATENATE(N131,"|",P131),base!$G$2:'base'!$G$1817,0)+1,6,4)))</f>
        <v/>
      </c>
      <c r="R131" s="41"/>
    </row>
    <row r="132" spans="2:18" x14ac:dyDescent="0.25">
      <c r="B132" s="122" t="str">
        <f>IF(AND(G132&lt;&gt;"",H132&gt;0,I132&lt;&gt;"",J132&lt;&gt;0,K132&lt;&gt;0),COUNT($B$11:B131)+1,"")</f>
        <v/>
      </c>
      <c r="C132" s="120"/>
      <c r="D132" s="91"/>
      <c r="E132" s="47"/>
      <c r="F132" s="68"/>
      <c r="G132" s="124"/>
      <c r="H132" s="114"/>
      <c r="I132" s="47"/>
      <c r="J132" s="114"/>
      <c r="K132" s="106" t="str">
        <f t="shared" si="3"/>
        <v/>
      </c>
      <c r="L132" s="98"/>
      <c r="M132" s="98"/>
      <c r="N132" s="34"/>
      <c r="O132" s="118" t="str">
        <f ca="1">IF(N132="","", INDIRECT("base!"&amp;ADDRESS(MATCH(N132,base!$C$2:'base'!$C$133,0)+1,4,4)))</f>
        <v/>
      </c>
      <c r="P132" s="41"/>
      <c r="Q132" s="118" t="str">
        <f ca="1">IF(P132="","", INDIRECT("base!"&amp;ADDRESS(MATCH(CONCATENATE(N132,"|",P132),base!$G$2:'base'!$G$1817,0)+1,6,4)))</f>
        <v/>
      </c>
      <c r="R132" s="41"/>
    </row>
    <row r="133" spans="2:18" x14ac:dyDescent="0.25">
      <c r="B133" s="122" t="str">
        <f>IF(AND(G133&lt;&gt;"",H133&gt;0,I133&lt;&gt;"",J133&lt;&gt;0,K133&lt;&gt;0),COUNT($B$11:B132)+1,"")</f>
        <v/>
      </c>
      <c r="C133" s="120"/>
      <c r="D133" s="91"/>
      <c r="E133" s="47"/>
      <c r="F133" s="68"/>
      <c r="G133" s="124"/>
      <c r="H133" s="114"/>
      <c r="I133" s="47"/>
      <c r="J133" s="114"/>
      <c r="K133" s="106" t="str">
        <f t="shared" si="3"/>
        <v/>
      </c>
      <c r="L133" s="98"/>
      <c r="M133" s="98"/>
      <c r="N133" s="34"/>
      <c r="O133" s="118" t="str">
        <f ca="1">IF(N133="","", INDIRECT("base!"&amp;ADDRESS(MATCH(N133,base!$C$2:'base'!$C$133,0)+1,4,4)))</f>
        <v/>
      </c>
      <c r="P133" s="41"/>
      <c r="Q133" s="118" t="str">
        <f ca="1">IF(P133="","", INDIRECT("base!"&amp;ADDRESS(MATCH(CONCATENATE(N133,"|",P133),base!$G$2:'base'!$G$1817,0)+1,6,4)))</f>
        <v/>
      </c>
      <c r="R133" s="41"/>
    </row>
    <row r="134" spans="2:18" x14ac:dyDescent="0.25">
      <c r="B134" s="122" t="str">
        <f>IF(AND(G134&lt;&gt;"",H134&gt;0,I134&lt;&gt;"",J134&lt;&gt;0,K134&lt;&gt;0),COUNT($B$11:B133)+1,"")</f>
        <v/>
      </c>
      <c r="C134" s="120"/>
      <c r="D134" s="91"/>
      <c r="E134" s="47"/>
      <c r="F134" s="68"/>
      <c r="G134" s="124"/>
      <c r="H134" s="114"/>
      <c r="I134" s="47"/>
      <c r="J134" s="114"/>
      <c r="K134" s="106" t="str">
        <f t="shared" si="3"/>
        <v/>
      </c>
      <c r="L134" s="98"/>
      <c r="M134" s="98"/>
      <c r="N134" s="34"/>
      <c r="O134" s="118" t="str">
        <f ca="1">IF(N134="","", INDIRECT("base!"&amp;ADDRESS(MATCH(N134,base!$C$2:'base'!$C$133,0)+1,4,4)))</f>
        <v/>
      </c>
      <c r="P134" s="41"/>
      <c r="Q134" s="118" t="str">
        <f ca="1">IF(P134="","", INDIRECT("base!"&amp;ADDRESS(MATCH(CONCATENATE(N134,"|",P134),base!$G$2:'base'!$G$1817,0)+1,6,4)))</f>
        <v/>
      </c>
      <c r="R134" s="41"/>
    </row>
    <row r="135" spans="2:18" x14ac:dyDescent="0.25">
      <c r="B135" s="122" t="str">
        <f>IF(AND(G135&lt;&gt;"",H135&gt;0,I135&lt;&gt;"",J135&lt;&gt;0,K135&lt;&gt;0),COUNT($B$11:B134)+1,"")</f>
        <v/>
      </c>
      <c r="C135" s="120"/>
      <c r="D135" s="91"/>
      <c r="E135" s="47"/>
      <c r="F135" s="68"/>
      <c r="G135" s="124"/>
      <c r="H135" s="114"/>
      <c r="I135" s="47"/>
      <c r="J135" s="114"/>
      <c r="K135" s="106" t="str">
        <f t="shared" si="3"/>
        <v/>
      </c>
      <c r="L135" s="98"/>
      <c r="M135" s="98"/>
      <c r="N135" s="34"/>
      <c r="O135" s="118" t="str">
        <f ca="1">IF(N135="","", INDIRECT("base!"&amp;ADDRESS(MATCH(N135,base!$C$2:'base'!$C$133,0)+1,4,4)))</f>
        <v/>
      </c>
      <c r="P135" s="41"/>
      <c r="Q135" s="118" t="str">
        <f ca="1">IF(P135="","", INDIRECT("base!"&amp;ADDRESS(MATCH(CONCATENATE(N135,"|",P135),base!$G$2:'base'!$G$1817,0)+1,6,4)))</f>
        <v/>
      </c>
      <c r="R135" s="41"/>
    </row>
    <row r="136" spans="2:18" x14ac:dyDescent="0.25">
      <c r="C136" s="120"/>
      <c r="D136" s="91"/>
      <c r="E136" s="47"/>
      <c r="F136" s="68"/>
      <c r="G136" s="124"/>
      <c r="H136" s="114"/>
      <c r="I136" s="47"/>
      <c r="J136" s="114"/>
      <c r="K136" s="106" t="str">
        <f t="shared" si="3"/>
        <v/>
      </c>
      <c r="L136" s="98"/>
      <c r="M136" s="98"/>
      <c r="N136" s="34"/>
      <c r="O136" s="118" t="str">
        <f ca="1">IF(N136="","", INDIRECT("base!"&amp;ADDRESS(MATCH(N136,base!$C$2:'base'!$C$133,0)+1,4,4)))</f>
        <v/>
      </c>
      <c r="P136" s="41"/>
      <c r="Q136" s="118" t="str">
        <f ca="1">IF(P136="","", INDIRECT("base!"&amp;ADDRESS(MATCH(CONCATENATE(N136,"|",P136),base!$G$2:'base'!$G$1817,0)+1,6,4)))</f>
        <v/>
      </c>
      <c r="R136" s="41"/>
    </row>
    <row r="137" spans="2:18" x14ac:dyDescent="0.25">
      <c r="C137" s="120"/>
      <c r="D137" s="91"/>
      <c r="E137" s="47"/>
      <c r="F137" s="68"/>
      <c r="G137" s="124"/>
      <c r="H137" s="114"/>
      <c r="I137" s="47"/>
      <c r="J137" s="114"/>
      <c r="K137" s="106" t="str">
        <f t="shared" si="3"/>
        <v/>
      </c>
      <c r="L137" s="98"/>
      <c r="M137" s="98"/>
      <c r="N137" s="34"/>
      <c r="O137" s="118" t="str">
        <f ca="1">IF(N137="","", INDIRECT("base!"&amp;ADDRESS(MATCH(N137,base!$C$2:'base'!$C$133,0)+1,4,4)))</f>
        <v/>
      </c>
      <c r="P137" s="41"/>
      <c r="Q137" s="118" t="str">
        <f ca="1">IF(P137="","", INDIRECT("base!"&amp;ADDRESS(MATCH(CONCATENATE(N137,"|",P137),base!$G$2:'base'!$G$1817,0)+1,6,4)))</f>
        <v/>
      </c>
      <c r="R137" s="41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phoneticPr fontId="31" type="noConversion"/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xr:uid="{00000000-0002-0000-0100-000005000000}">
          <x14:formula1>
            <xm:f>base!$I$3:$I$127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8000000}">
          <x14:formula1>
            <xm:f>base!$I$3:$I$127</xm:f>
          </x14:formula1>
          <xm:sqref>I12:I1048576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9000000}">
          <x14:formula1>
            <xm:f>base!$N$2:$N$37</xm:f>
          </x14:formula1>
          <xm:sqref>D12:D1048576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47" t="s">
        <v>3679</v>
      </c>
      <c r="B1" s="148"/>
      <c r="C1" s="148"/>
      <c r="D1" s="148"/>
      <c r="E1" s="148"/>
      <c r="F1" s="148"/>
      <c r="G1" s="148"/>
      <c r="H1" s="149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92" t="str">
        <f>IF(Identificação!B2=0,"",Identificação!B2)</f>
        <v>Concorrência Lei 14.133/21 Presencial</v>
      </c>
      <c r="D2" s="192"/>
      <c r="E2" s="28" t="s">
        <v>151</v>
      </c>
      <c r="F2" s="29">
        <f>IF(Identificação!E2=0,"",Identificação!E2)</f>
        <v>9</v>
      </c>
      <c r="G2" s="28" t="s">
        <v>152</v>
      </c>
      <c r="H2" s="30">
        <f>IF(Identificação!G2=0,"",Identificação!G2)</f>
        <v>2026</v>
      </c>
      <c r="I2" s="103"/>
      <c r="J2" s="103"/>
      <c r="K2" s="2"/>
    </row>
    <row r="3" spans="1:12" s="27" customFormat="1" ht="30.75" customHeight="1" thickBot="1" x14ac:dyDescent="0.3">
      <c r="A3" s="156" t="s">
        <v>153</v>
      </c>
      <c r="B3" s="157"/>
      <c r="C3" s="158" t="str">
        <f>IF(Identificação!B3=0,"",Identificação!B3)</f>
        <v>Reconstrução Estrada Ivo da Rosa</v>
      </c>
      <c r="D3" s="158"/>
      <c r="E3" s="158"/>
      <c r="F3" s="158"/>
      <c r="G3" s="158"/>
      <c r="H3" s="159"/>
      <c r="I3" s="103"/>
      <c r="J3" s="103"/>
    </row>
    <row r="4" spans="1:12" s="27" customFormat="1" ht="15.75" thickBot="1" x14ac:dyDescent="0.3">
      <c r="A4" s="18" t="s">
        <v>3791</v>
      </c>
      <c r="B4" s="26"/>
      <c r="C4" s="184"/>
      <c r="D4" s="184"/>
      <c r="E4" s="184"/>
      <c r="F4" s="184"/>
      <c r="G4" s="22" t="s">
        <v>3753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93" t="str">
        <f>IF(Identificação!B5=0,"",Identificação!B5)</f>
        <v>Obras e Serviços de Engenharia</v>
      </c>
      <c r="D5" s="194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90">
        <f>SUMIFS(H12:H39953,B12:B39953,"&gt;0",H12:H39953,"&lt;&gt;0")</f>
        <v>0</v>
      </c>
      <c r="D6" s="191"/>
      <c r="E6" s="5"/>
      <c r="F6" s="5"/>
      <c r="G6" s="6"/>
      <c r="I6" s="103"/>
      <c r="J6" s="103"/>
    </row>
    <row r="7" spans="1:12" s="27" customFormat="1" x14ac:dyDescent="0.25">
      <c r="A7" s="89" t="s">
        <v>3821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3942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67" t="s">
        <v>3754</v>
      </c>
      <c r="B10" s="167" t="s">
        <v>3755</v>
      </c>
      <c r="C10" s="167" t="s">
        <v>3677</v>
      </c>
      <c r="D10" s="169" t="s">
        <v>3756</v>
      </c>
      <c r="E10" s="188" t="s">
        <v>171</v>
      </c>
      <c r="F10" s="189"/>
      <c r="G10" s="189"/>
      <c r="H10" s="189"/>
      <c r="I10" s="189"/>
      <c r="J10" s="189"/>
      <c r="K10" s="189"/>
    </row>
    <row r="11" spans="1:12" customFormat="1" ht="45" x14ac:dyDescent="0.25">
      <c r="A11" s="168"/>
      <c r="B11" s="168"/>
      <c r="C11" s="168"/>
      <c r="D11" s="170"/>
      <c r="E11" s="53" t="s">
        <v>3757</v>
      </c>
      <c r="F11" s="23" t="s">
        <v>3758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 t="str">
        <f>'Orçamento-base'!B12</f>
        <v/>
      </c>
      <c r="C12" s="66" t="str">
        <f>IF('Orçamento-base'!C12&gt;0,'Orçamento-base'!C12,"")</f>
        <v>0.0</v>
      </c>
      <c r="D12" s="54" t="str">
        <f>IF('Orçamento-base'!G12&gt;0,'Orçamento-base'!G12,"")</f>
        <v xml:space="preserve">Recontrução da Estrada Ivo da Rosa </v>
      </c>
      <c r="E12" s="116" t="str">
        <f>IF('Orçamento-base'!H12&gt;0,'Orçamento-base'!H12,"")</f>
        <v/>
      </c>
      <c r="F12" s="54" t="str">
        <f>IF('Orçamento-base'!I12&gt;0,'Orçamento-base'!I12,"")</f>
        <v/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 t="str">
        <f>'Orçamento-base'!B13</f>
        <v/>
      </c>
      <c r="C13" s="66" t="str">
        <f>IF('Orçamento-base'!C13&gt;0,'Orçamento-base'!C13,"")</f>
        <v>1.0</v>
      </c>
      <c r="D13" s="54" t="str">
        <f>IF('Orçamento-base'!G13&gt;0,'Orçamento-base'!G13,"")</f>
        <v xml:space="preserve">Administração Local </v>
      </c>
      <c r="E13" s="116" t="str">
        <f>IF('Orçamento-base'!H13&gt;0,'Orçamento-base'!H13,"")</f>
        <v/>
      </c>
      <c r="F13" s="54" t="str">
        <f>IF('Orçamento-base'!I13&gt;0,'Orçamento-base'!I13,"")</f>
        <v/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24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24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24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24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24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24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24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24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24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24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24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24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24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24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24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24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24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24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24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24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24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24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24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24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24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24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24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24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24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24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24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24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24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24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24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24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24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24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24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24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24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24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24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24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24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24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24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24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24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24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24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24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24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24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24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24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24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24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24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24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24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24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24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24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24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24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24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24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24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24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24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24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24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24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24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24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24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24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24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24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24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24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24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24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24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24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24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24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24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24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24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24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24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24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24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24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24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24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24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24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24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24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24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24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24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24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24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24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24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24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24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24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24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24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24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24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24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24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24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24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24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24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24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24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24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24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24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24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24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24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24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24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24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24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24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24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24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24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24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24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24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24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67" workbookViewId="0">
      <selection activeCell="K83" sqref="K83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9" t="s">
        <v>3746</v>
      </c>
      <c r="J1" s="109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4028</v>
      </c>
      <c r="J2" s="11" t="s">
        <v>4029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" t="s">
        <v>3848</v>
      </c>
      <c r="J3" s="11" t="s">
        <v>3849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3825</v>
      </c>
      <c r="J4" s="11" t="s">
        <v>3824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3894</v>
      </c>
      <c r="J5" s="11" t="s">
        <v>3894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3827</v>
      </c>
      <c r="J6" s="11" t="s">
        <v>3826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3" t="s">
        <v>3895</v>
      </c>
      <c r="J7" s="11" t="s">
        <v>3896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" t="s">
        <v>3704</v>
      </c>
      <c r="J8" s="11" t="s">
        <v>3705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3831</v>
      </c>
      <c r="J9" s="11" t="s">
        <v>3830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3822</v>
      </c>
      <c r="J10" s="11" t="s">
        <v>3823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3897</v>
      </c>
      <c r="J11" s="11" t="s">
        <v>3898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3834</v>
      </c>
      <c r="J12" s="11" t="s">
        <v>3835</v>
      </c>
      <c r="K12" t="s">
        <v>3959</v>
      </c>
      <c r="N12" t="s">
        <v>4033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3833</v>
      </c>
      <c r="J13" s="11" t="s">
        <v>3832</v>
      </c>
      <c r="K13" t="s">
        <v>3960</v>
      </c>
      <c r="N13" t="s">
        <v>3800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3838</v>
      </c>
      <c r="J14" s="11" t="s">
        <v>3836</v>
      </c>
      <c r="K14" t="s">
        <v>5</v>
      </c>
      <c r="N14" t="s">
        <v>4011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3938</v>
      </c>
      <c r="J15" s="11" t="s">
        <v>3939</v>
      </c>
      <c r="K15" t="s">
        <v>6</v>
      </c>
      <c r="N15" t="s">
        <v>3801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3" t="s">
        <v>3828</v>
      </c>
      <c r="J16" s="11" t="s">
        <v>3829</v>
      </c>
      <c r="K16" t="s">
        <v>4004</v>
      </c>
      <c r="N16" t="s">
        <v>3777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3706</v>
      </c>
      <c r="J17" s="11" t="s">
        <v>3707</v>
      </c>
      <c r="K17" t="s">
        <v>4005</v>
      </c>
      <c r="N17" t="s">
        <v>3802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" t="s">
        <v>3899</v>
      </c>
      <c r="J18" s="11" t="s">
        <v>3900</v>
      </c>
      <c r="K18" t="s">
        <v>4006</v>
      </c>
      <c r="N18" t="s">
        <v>4009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3843</v>
      </c>
      <c r="J19" s="11" t="s">
        <v>3844</v>
      </c>
      <c r="K19" t="s">
        <v>3962</v>
      </c>
      <c r="N19" t="s">
        <v>3795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3840</v>
      </c>
      <c r="J20" s="11" t="s">
        <v>3840</v>
      </c>
      <c r="K20" t="s">
        <v>3961</v>
      </c>
      <c r="N20" t="s">
        <v>3779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3846</v>
      </c>
      <c r="J21" s="11" t="s">
        <v>3845</v>
      </c>
      <c r="K21" t="s">
        <v>9</v>
      </c>
      <c r="N21" t="s">
        <v>4012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3934</v>
      </c>
      <c r="J22" s="11" t="s">
        <v>3936</v>
      </c>
      <c r="K22" t="s">
        <v>7</v>
      </c>
      <c r="N22" t="s">
        <v>3997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3935</v>
      </c>
      <c r="J23" s="11" t="s">
        <v>3937</v>
      </c>
      <c r="N23" t="s">
        <v>4031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3" t="s">
        <v>3944</v>
      </c>
      <c r="J24" s="11" t="s">
        <v>3945</v>
      </c>
      <c r="N24" t="s">
        <v>4030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" t="s">
        <v>3710</v>
      </c>
      <c r="J25" s="11" t="s">
        <v>3711</v>
      </c>
      <c r="N25" t="s">
        <v>3998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3" t="s">
        <v>3839</v>
      </c>
      <c r="J26" s="11" t="s">
        <v>3837</v>
      </c>
      <c r="N26" t="s">
        <v>3792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4041</v>
      </c>
      <c r="J27" s="11" t="s">
        <v>4042</v>
      </c>
      <c r="N27" t="s">
        <v>3781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3903</v>
      </c>
      <c r="J28" s="11" t="s">
        <v>3904</v>
      </c>
      <c r="N28" t="s">
        <v>3993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3891</v>
      </c>
      <c r="J29" s="11" t="s">
        <v>3892</v>
      </c>
      <c r="N29" t="s">
        <v>4032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3901</v>
      </c>
      <c r="J30" s="11" t="s">
        <v>3902</v>
      </c>
      <c r="N30" t="s">
        <v>3999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" t="s">
        <v>3708</v>
      </c>
      <c r="J31" s="11" t="s">
        <v>3709</v>
      </c>
      <c r="N31" t="s">
        <v>3793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3958</v>
      </c>
      <c r="J32" s="11" t="s">
        <v>3957</v>
      </c>
      <c r="N32" t="s">
        <v>4000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3" t="s">
        <v>3841</v>
      </c>
      <c r="J33" s="11" t="s">
        <v>3842</v>
      </c>
      <c r="N33" t="s">
        <v>4021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" t="s">
        <v>3702</v>
      </c>
      <c r="J34" s="11" t="s">
        <v>18</v>
      </c>
      <c r="N34" t="s">
        <v>3780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3712</v>
      </c>
      <c r="J35" s="11" t="s">
        <v>3712</v>
      </c>
      <c r="N35" t="s">
        <v>3776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4026</v>
      </c>
      <c r="J36" s="11" t="s">
        <v>4027</v>
      </c>
      <c r="N36" t="s">
        <v>4034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3" t="s">
        <v>3847</v>
      </c>
      <c r="J37" s="11" t="s">
        <v>3847</v>
      </c>
      <c r="N37" t="s">
        <v>4001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3713</v>
      </c>
      <c r="J38" s="11" t="s">
        <v>3714</v>
      </c>
      <c r="N38" t="s">
        <v>3775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3782</v>
      </c>
      <c r="J39" s="11" t="s">
        <v>3783</v>
      </c>
      <c r="N39" t="s">
        <v>3984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3967</v>
      </c>
      <c r="J40" s="11" t="s">
        <v>3968</v>
      </c>
      <c r="N40" t="s">
        <v>3794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3715</v>
      </c>
      <c r="J41" s="11" t="s">
        <v>3716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3717</v>
      </c>
      <c r="J42" s="11" t="s">
        <v>3718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" t="s">
        <v>3905</v>
      </c>
      <c r="J43" s="11" t="s">
        <v>3906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" t="s">
        <v>3907</v>
      </c>
      <c r="J44" s="11" t="s">
        <v>3908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3719</v>
      </c>
      <c r="J45" s="11" t="s">
        <v>3720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3" t="s">
        <v>3854</v>
      </c>
      <c r="J46" s="11" t="s">
        <v>3854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3" t="s">
        <v>3853</v>
      </c>
      <c r="J47" s="11" t="s">
        <v>3852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3" t="s">
        <v>3851</v>
      </c>
      <c r="J48" s="11" t="s">
        <v>3850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3721</v>
      </c>
      <c r="J49" s="11" t="s">
        <v>3722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3946</v>
      </c>
      <c r="J50" s="11" t="s">
        <v>3947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3974</v>
      </c>
      <c r="J51" s="11" t="s">
        <v>3975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3698</v>
      </c>
      <c r="J52" s="11" t="s">
        <v>14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3723</v>
      </c>
      <c r="J53" s="11" t="s">
        <v>3724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4022</v>
      </c>
      <c r="J54" s="11" t="s">
        <v>4023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3" t="s">
        <v>3879</v>
      </c>
      <c r="J55" s="11" t="s">
        <v>3880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3725</v>
      </c>
      <c r="J56" s="11" t="s">
        <v>3726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3774</v>
      </c>
      <c r="J57" s="11" t="s">
        <v>3771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3883</v>
      </c>
      <c r="J58" s="11" t="s">
        <v>3884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3940</v>
      </c>
      <c r="J59" s="11" t="s">
        <v>3941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3700</v>
      </c>
      <c r="J60" s="11" t="s">
        <v>16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4013</v>
      </c>
      <c r="J61" s="11" t="s">
        <v>4014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3727</v>
      </c>
      <c r="J62" s="11" t="s">
        <v>3727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3767</v>
      </c>
      <c r="J63" s="11" t="s">
        <v>3768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3769</v>
      </c>
      <c r="J64" s="11" t="s">
        <v>3770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3909</v>
      </c>
      <c r="J65" s="11" t="s">
        <v>3910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3728</v>
      </c>
      <c r="J66" s="11" t="s">
        <v>3729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3991</v>
      </c>
      <c r="J67" s="11" t="s">
        <v>3992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3697</v>
      </c>
      <c r="J68" s="11" t="s">
        <v>13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3911</v>
      </c>
      <c r="J69" s="11" t="s">
        <v>3912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3" t="s">
        <v>3893</v>
      </c>
      <c r="J70" s="11" t="s">
        <v>3855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3730</v>
      </c>
      <c r="J71" s="11" t="s">
        <v>3731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4015</v>
      </c>
      <c r="J72" s="11" t="s">
        <v>4016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3694</v>
      </c>
      <c r="J73" s="11" t="s">
        <v>10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3695</v>
      </c>
      <c r="J74" s="11" t="s">
        <v>11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4039</v>
      </c>
      <c r="J75" s="11" t="s">
        <v>4040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3976</v>
      </c>
      <c r="J76" s="11" t="s">
        <v>3977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4017</v>
      </c>
      <c r="J77" s="11" t="s">
        <v>4018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3696</v>
      </c>
      <c r="J78" s="11" t="s">
        <v>12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3765</v>
      </c>
      <c r="J79" s="11" t="s">
        <v>3969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3913</v>
      </c>
      <c r="J80" s="11" t="s">
        <v>3914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3972</v>
      </c>
      <c r="J81" s="11" t="s">
        <v>3973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" t="s">
        <v>3887</v>
      </c>
      <c r="J82" s="11" t="s">
        <v>3888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" t="s">
        <v>4037</v>
      </c>
      <c r="J83" s="11" t="s">
        <v>4038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3766</v>
      </c>
      <c r="J84" s="11" t="s">
        <v>3732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" t="s">
        <v>3948</v>
      </c>
      <c r="J85" s="11" t="s">
        <v>3949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3733</v>
      </c>
      <c r="J86" s="11" t="s">
        <v>3734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3" t="s">
        <v>3858</v>
      </c>
      <c r="J87" s="11" t="s">
        <v>3859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3" t="s">
        <v>3856</v>
      </c>
      <c r="J88" s="11" t="s">
        <v>3857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3" t="s">
        <v>3860</v>
      </c>
      <c r="J89" s="11" t="s">
        <v>3861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3986</v>
      </c>
      <c r="J90" s="11" t="s">
        <v>3987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3970</v>
      </c>
      <c r="J91" s="11" t="s">
        <v>3971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3889</v>
      </c>
      <c r="J92" s="11" t="s">
        <v>3890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3703</v>
      </c>
      <c r="J93" s="11" t="s">
        <v>19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3735</v>
      </c>
      <c r="J94" s="11" t="s">
        <v>3735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" t="s">
        <v>3978</v>
      </c>
      <c r="J95" s="11" t="s">
        <v>3979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3784</v>
      </c>
      <c r="J96" s="11" t="s">
        <v>3736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3989</v>
      </c>
      <c r="J97" s="11" t="s">
        <v>3990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" t="s">
        <v>3915</v>
      </c>
      <c r="J98" s="11" t="s">
        <v>3916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3917</v>
      </c>
      <c r="J99" s="11" t="s">
        <v>3918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3919</v>
      </c>
      <c r="J100" s="11" t="s">
        <v>3920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3862</v>
      </c>
      <c r="J101" s="11" t="s">
        <v>3863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3885</v>
      </c>
      <c r="J102" s="11" t="s">
        <v>3886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3864</v>
      </c>
      <c r="J103" s="11" t="s">
        <v>3865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3737</v>
      </c>
      <c r="J104" s="11" t="s">
        <v>3738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" t="s">
        <v>3921</v>
      </c>
      <c r="J105" s="11" t="s">
        <v>3922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3950</v>
      </c>
      <c r="J106" s="11" t="s">
        <v>3951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3739</v>
      </c>
      <c r="J107" s="11" t="s">
        <v>3740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3" t="s">
        <v>3866</v>
      </c>
      <c r="J108" s="11" t="s">
        <v>3923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3772</v>
      </c>
      <c r="J109" s="11" t="s">
        <v>3773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3" t="s">
        <v>3867</v>
      </c>
      <c r="J110" s="11" t="s">
        <v>3868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3954</v>
      </c>
      <c r="J111" s="11" t="s">
        <v>3955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 t="s">
        <v>3869</v>
      </c>
      <c r="J112" s="11" t="s">
        <v>3870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3" t="s">
        <v>3871</v>
      </c>
      <c r="J113" s="11" t="s">
        <v>3924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" t="s">
        <v>3699</v>
      </c>
      <c r="J114" s="11" t="s">
        <v>15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" t="s">
        <v>3741</v>
      </c>
      <c r="J115" s="11" t="s">
        <v>3742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3" t="s">
        <v>3878</v>
      </c>
      <c r="J116" s="11" t="s">
        <v>3877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" t="s">
        <v>4024</v>
      </c>
      <c r="J117" s="11" t="s">
        <v>4025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3" t="s">
        <v>3876</v>
      </c>
      <c r="J118" s="11" t="s">
        <v>3876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3" t="s">
        <v>3925</v>
      </c>
      <c r="J119" s="11" t="s">
        <v>3926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3" t="s">
        <v>3927</v>
      </c>
      <c r="J120" s="11" t="s">
        <v>3928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3" t="s">
        <v>3952</v>
      </c>
      <c r="J121" s="11" t="s">
        <v>3953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3" t="s">
        <v>3963</v>
      </c>
      <c r="J122" s="11" t="s">
        <v>3964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3" t="s">
        <v>3872</v>
      </c>
      <c r="J123" s="11" t="s">
        <v>3873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3" t="s">
        <v>3874</v>
      </c>
      <c r="J124" s="11" t="s">
        <v>3875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3693</v>
      </c>
      <c r="J125" s="11" t="s">
        <v>3748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" t="s">
        <v>3701</v>
      </c>
      <c r="J126" s="11" t="s">
        <v>17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 s="11" t="s">
        <v>4035</v>
      </c>
      <c r="J127" s="11" t="s">
        <v>4036</v>
      </c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 s="11" t="s">
        <v>3988</v>
      </c>
      <c r="J128" s="11" t="s">
        <v>3929</v>
      </c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 s="11" t="s">
        <v>4019</v>
      </c>
      <c r="J129" s="11" t="s">
        <v>4020</v>
      </c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 s="11" t="s">
        <v>3965</v>
      </c>
      <c r="J130" s="11" t="s">
        <v>3966</v>
      </c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 s="11" t="s">
        <v>3743</v>
      </c>
      <c r="J131" s="11" t="s">
        <v>3744</v>
      </c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 s="113" t="s">
        <v>3881</v>
      </c>
      <c r="J132" s="11" t="s">
        <v>3882</v>
      </c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I4:J132">
    <sortCondition ref="I4:I13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2026-06-23T14:57:21Z</dcterms:modified>
</cp:coreProperties>
</file>